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335" firstSheet="1" activeTab="1"/>
  </bookViews>
  <sheets>
    <sheet name="АИП 2012 бе кредиторки" sheetId="1" state="hidden" r:id="rId1"/>
    <sheet name="АИП на 2014" sheetId="2" r:id="rId2"/>
  </sheets>
  <definedNames>
    <definedName name="_xlnm.Print_Area" localSheetId="0">'АИП 2012 бе кредиторки'!$A$1:$J$88</definedName>
    <definedName name="_xlnm.Print_Area" localSheetId="1">'АИП на 2014'!$A$1:$K$55</definedName>
  </definedNames>
  <calcPr fullCalcOnLoad="1" refMode="R1C1"/>
</workbook>
</file>

<file path=xl/sharedStrings.xml><?xml version="1.0" encoding="utf-8"?>
<sst xmlns="http://schemas.openxmlformats.org/spreadsheetml/2006/main" count="255" uniqueCount="151">
  <si>
    <t>к решению Муниципального Совета ЯМР</t>
  </si>
  <si>
    <t>план на год</t>
  </si>
  <si>
    <t>местный бюджет</t>
  </si>
  <si>
    <t>федеральный бюд.</t>
  </si>
  <si>
    <t>областной бюджет</t>
  </si>
  <si>
    <t>№</t>
  </si>
  <si>
    <t>наименование программы</t>
  </si>
  <si>
    <t>Сумма</t>
  </si>
  <si>
    <t>Мероприятия</t>
  </si>
  <si>
    <t>администратор расходов</t>
  </si>
  <si>
    <t>1.</t>
  </si>
  <si>
    <t>Социальное развитие села до 2012 года</t>
  </si>
  <si>
    <t>Строительство распределительного газопровода д.Ченцы</t>
  </si>
  <si>
    <t>Газификация п. Красный Волгарь</t>
  </si>
  <si>
    <t>МФЦР</t>
  </si>
  <si>
    <t>Газификация Ермолово - Мостец</t>
  </si>
  <si>
    <t>КСиА</t>
  </si>
  <si>
    <t>Газификация с.Пазушино</t>
  </si>
  <si>
    <t>Газификация д.Алешково</t>
  </si>
  <si>
    <t>ИТОГО:</t>
  </si>
  <si>
    <t>2.</t>
  </si>
  <si>
    <t>Строительство ГВД от ГРС Климовское до д.Высоко</t>
  </si>
  <si>
    <t>Строительство газопровода д.Тарантаево</t>
  </si>
  <si>
    <t>Строительство газопровода высокого давления Лютово-Мутовки</t>
  </si>
  <si>
    <t>Газификация п.Красный Холм</t>
  </si>
  <si>
    <t>Распределительный газопровод д.Подолино</t>
  </si>
  <si>
    <t>Газификация д.Карабиха (д№5)</t>
  </si>
  <si>
    <t>Реконструкция газовой котельной с переводом на природный газ с.Красный Холм</t>
  </si>
  <si>
    <t>КСиА.</t>
  </si>
  <si>
    <t>итого:</t>
  </si>
  <si>
    <t>ВСЕГО:</t>
  </si>
  <si>
    <t>МФЦР-5000</t>
  </si>
  <si>
    <t>Газификация д.Медягино</t>
  </si>
  <si>
    <t>Газификация д. Мологино</t>
  </si>
  <si>
    <t xml:space="preserve">                      </t>
  </si>
  <si>
    <t>Газификация с.Толбухино</t>
  </si>
  <si>
    <t>Строительство вводов и внутридомовых газовых сетей с демонтажем внутреннего газопровода с.Толбухино</t>
  </si>
  <si>
    <t>Газификация с.Андроники</t>
  </si>
  <si>
    <t>Строительство газопровода и газификация с.Лучинское</t>
  </si>
  <si>
    <t>Строительство очистных сооружений п.Мокеевское</t>
  </si>
  <si>
    <t>Газификация д.Мутовки,Скородумки,Новоселки,Твердино,Ключи</t>
  </si>
  <si>
    <t>Газификация д. Дымокурцы-Кобыляево</t>
  </si>
  <si>
    <t>Газификация д.Твердино</t>
  </si>
  <si>
    <t>ИТОГО</t>
  </si>
  <si>
    <t>МФЦР-5373     КСиА- 297</t>
  </si>
  <si>
    <t>Газификация д.Григорьевское Заволжское с.п.</t>
  </si>
  <si>
    <t>КСиА-134 МФЦР-100</t>
  </si>
  <si>
    <t>Строительство отводов к частным домам д.Андроники</t>
  </si>
  <si>
    <t>КСиА-81 МФЦР-4</t>
  </si>
  <si>
    <t>Газификация д.Глебовское, д.Филино</t>
  </si>
  <si>
    <t>МФЦР 843 КСиА  300</t>
  </si>
  <si>
    <t>ОЦП "Комплексная программа модернизации и реформирования жилищно-коммунального хозяйства ЯО на 2011-2014 годы"</t>
  </si>
  <si>
    <t>мероприятия по строительству объектов газоснабжения:</t>
  </si>
  <si>
    <t xml:space="preserve">Газификация 3-й этап рп.Красные Ткачи, </t>
  </si>
  <si>
    <t>Строительство газопровода и газификация д.Кормилицино, Ноготино, Ершово,Комарово 1 этап газификация д.Ершово, Ноготино</t>
  </si>
  <si>
    <t xml:space="preserve">МФЦР    </t>
  </si>
  <si>
    <t xml:space="preserve">МФЦР      </t>
  </si>
  <si>
    <t>мероприятия по строительству, реконструкции систем и объектов теплоснабжения:</t>
  </si>
  <si>
    <t>Реконструкция мазутной котельной  Козьмодемьянск</t>
  </si>
  <si>
    <t xml:space="preserve">      МФЦР</t>
  </si>
  <si>
    <t xml:space="preserve">МФЦР </t>
  </si>
  <si>
    <t>итого по газификации:</t>
  </si>
  <si>
    <t>итого по котельным:</t>
  </si>
  <si>
    <t>Развитие агропромышленного комплекса и сельских территорий ЯО</t>
  </si>
  <si>
    <t>Газификация п.Речной</t>
  </si>
  <si>
    <t>Строительство распределительных сетей д.Щеголевское с.Григорьевское</t>
  </si>
  <si>
    <t>Проведение промышленной экспертизы ГРС Ананьино</t>
  </si>
  <si>
    <t>руб.</t>
  </si>
  <si>
    <t>5.</t>
  </si>
  <si>
    <t xml:space="preserve">                           ПРИЛОЖЕНИЕ 11</t>
  </si>
  <si>
    <t>от__________________2011 №__________</t>
  </si>
  <si>
    <t>Строительство газопровода и газификация д.Кормилицино, Ноготино, Ершово,Комарово 2 этап разработка ПСД д. Кормилицино, Комарово</t>
  </si>
  <si>
    <t>Строительство разводящих сетей в д. Григорьевское Заволжского с.п.</t>
  </si>
  <si>
    <t>Строительство детского сада на 140 мест в п.Ивняки Ивняковского с.п.</t>
  </si>
  <si>
    <t>Газификация д. Корюково Карабихского с.п. (разработка ПСД)</t>
  </si>
  <si>
    <t>МЦП "Чистая вода " на 2011-2014 годы</t>
  </si>
  <si>
    <t>Восстановление артезианских скважин в р.п. Красные Ткачи Карабихского с.п.</t>
  </si>
  <si>
    <t>Строительство очистных сооружений в д.Мокеевское Карабихского с.п.</t>
  </si>
  <si>
    <t>Строительство межпоселкового газопровода высокого давления в д. Григорьевское Заволжского с.п.</t>
  </si>
  <si>
    <t>Газификация д.9 в п. Заволжье</t>
  </si>
  <si>
    <t>Строительство газопровода высокого давления д. Глебовское, д.Кузнечиха, д.Поповское, д.Тарантаево, д. Ишманово и распределительного газопровода в д. Тарантаево Кузнечихинского с.п.</t>
  </si>
  <si>
    <t>Газификация с. Толгоболь, д.Курдумово, д.Ракино Кузнечихинского с.п.</t>
  </si>
  <si>
    <t>Газификация д. Филино Кузнечихинского с.п.</t>
  </si>
  <si>
    <t>Газификация д.Глебовское  ул. Воинская часть и ул.Алекино Кузнечихинского с.п.</t>
  </si>
  <si>
    <t>Разработка ПСД на газификацию ул.Московское шоссе, д.Карабиха Карабихского с.п.</t>
  </si>
  <si>
    <t>Разработка ПСД на газификацию д.Ново Заволжского с.п.</t>
  </si>
  <si>
    <t>Разработка ПСД на строительства распределительных газовых сетей в с. Григорьевское, д.Некрасово, д.Щеголевское, д.Хабарово Некрасовского с.п.</t>
  </si>
  <si>
    <t>Разработка ПСД на консервацию ГРС "Ананьино" Карабихского с.п.</t>
  </si>
  <si>
    <t>Разработка ПСД на газификацию д.Шепелево Карабихского с.п.</t>
  </si>
  <si>
    <t>Обследование жилых домов и фасадный газопровод в р.п.Красные Ткачи Карабихского с.п. (перевод с емкостного газа)</t>
  </si>
  <si>
    <t>Техническое перевооружение котельной с.Туношна (школа) Туношенского с.п.</t>
  </si>
  <si>
    <t>Техническое перевооружение котельной  с.Курба (Курбского с.п.)</t>
  </si>
  <si>
    <t>6.</t>
  </si>
  <si>
    <t>МЦП "Сохранность автомобильных дорог"</t>
  </si>
  <si>
    <t>Ремонт дорог</t>
  </si>
  <si>
    <t>68814 должно</t>
  </si>
  <si>
    <t>7.</t>
  </si>
  <si>
    <t>Строительство газопровода высокого давления в с. Григорьевское Некрасовского с.п.</t>
  </si>
  <si>
    <t>Мероприятия по объектам газификации, строительства и ремонта дорог на 2012 год</t>
  </si>
  <si>
    <t>ОЦП "Обеспечение доступ-ности дош-кольного образования в ЯО"</t>
  </si>
  <si>
    <t xml:space="preserve">Строительство  детского сада на 140 мест в р.п.Красные Ткачи </t>
  </si>
  <si>
    <t>Строительство школы на 499 мест в пос. Туношна</t>
  </si>
  <si>
    <t>МФЦР52345200, поселения 7331600</t>
  </si>
  <si>
    <t>ПСД</t>
  </si>
  <si>
    <t>ПРИЛОЖЕНИЕ  12</t>
  </si>
  <si>
    <t>Итого:</t>
  </si>
  <si>
    <t xml:space="preserve">МЦП " Комплексная программа модернизации и реформирования жилищно-коммунального хозяйства на 2011-2014 годы" </t>
  </si>
  <si>
    <t>Разработка ПСД на строительство станции 2-го подъема с закольцовкой водопрововда в р.п. Красные Ткачи</t>
  </si>
  <si>
    <t>Разработка ПСД на закольцовку ХВС п. Красный Бор</t>
  </si>
  <si>
    <t>Разработка ПСД на строительствоо станции приема жидких бытовых отходов в п. Заволжье Заволжского с.п.</t>
  </si>
  <si>
    <t>Разработка ПСД на реконструкцию очистных канализационных  сооружений в п. Михайловский Некрасовского с.п.</t>
  </si>
  <si>
    <t>Разработка ПСД на строительство газораспределительных сетей в с. Курба Курбского с.п.</t>
  </si>
  <si>
    <t>Разработка ПСД на сгазификацию с. Мутовки-Скородумки</t>
  </si>
  <si>
    <t>федеральный бюджет</t>
  </si>
  <si>
    <t>МЦП "Обеспечение доступности дошкольного образования на территории ЯМР" на 2011-2014</t>
  </si>
  <si>
    <t xml:space="preserve"> МФЦР </t>
  </si>
  <si>
    <t>поселение</t>
  </si>
  <si>
    <r>
      <t xml:space="preserve">Распределительные газовые сети в с.Григорьевское, д.Некрасово, д.Щеглевское, д.Хабарово                                           </t>
    </r>
    <r>
      <rPr>
        <b/>
        <sz val="12"/>
        <rFont val="Times New Roman"/>
        <family val="1"/>
      </rPr>
      <t xml:space="preserve">Некрасовского СП </t>
    </r>
    <r>
      <rPr>
        <sz val="12"/>
        <rFont val="Times New Roman"/>
        <family val="1"/>
      </rPr>
      <t>(строительство)</t>
    </r>
  </si>
  <si>
    <r>
      <t xml:space="preserve">Газификация с. Курба и населенных пунктов, находящихся в зоне газопровода пос.Козьмодемьянск-с.Курба с отводом в д.Иванищево (в том числе проектные работы)                                                                          </t>
    </r>
    <r>
      <rPr>
        <b/>
        <sz val="12"/>
        <rFont val="Times New Roman"/>
        <family val="1"/>
      </rPr>
      <t>Курбское СП</t>
    </r>
  </si>
  <si>
    <r>
      <t xml:space="preserve">Распределительные газовые сети в с.Курба   </t>
    </r>
    <r>
      <rPr>
        <b/>
        <sz val="12"/>
        <rFont val="Times New Roman"/>
        <family val="1"/>
      </rPr>
      <t xml:space="preserve">Курбского СП </t>
    </r>
    <r>
      <rPr>
        <sz val="12"/>
        <rFont val="Times New Roman"/>
        <family val="1"/>
      </rPr>
      <t>(ПСД)</t>
    </r>
  </si>
  <si>
    <r>
      <t xml:space="preserve">Распределительные газовые сети в д.Иванищево                                                   </t>
    </r>
    <r>
      <rPr>
        <b/>
        <sz val="12"/>
        <rFont val="Times New Roman"/>
        <family val="1"/>
      </rPr>
      <t xml:space="preserve">Курбского СП </t>
    </r>
    <r>
      <rPr>
        <sz val="12"/>
        <rFont val="Times New Roman"/>
        <family val="1"/>
      </rPr>
      <t>(ПСД)</t>
    </r>
  </si>
  <si>
    <r>
      <t xml:space="preserve">Станция 2-го подъма с закольцовкой водопровода в р.п.Красные Ткачи                     </t>
    </r>
    <r>
      <rPr>
        <b/>
        <sz val="12"/>
        <rFont val="Times New Roman"/>
        <family val="1"/>
      </rPr>
      <t xml:space="preserve">Карабихского СП </t>
    </r>
    <r>
      <rPr>
        <sz val="12"/>
        <rFont val="Times New Roman"/>
        <family val="1"/>
      </rPr>
      <t>(ПСД)</t>
    </r>
  </si>
  <si>
    <r>
      <t xml:space="preserve">Станция 2-го подъма с закольцовкой водопровода в р.п.Красные Ткачи                     </t>
    </r>
    <r>
      <rPr>
        <b/>
        <sz val="12"/>
        <rFont val="Times New Roman"/>
        <family val="1"/>
      </rPr>
      <t>Карабихского СП</t>
    </r>
    <r>
      <rPr>
        <sz val="12"/>
        <rFont val="Times New Roman"/>
        <family val="1"/>
      </rPr>
      <t xml:space="preserve"> (строительство)</t>
    </r>
  </si>
  <si>
    <r>
      <t xml:space="preserve">Строительство общеобразовательной школы на 499 мест в п.Туношна                                                                       </t>
    </r>
    <r>
      <rPr>
        <b/>
        <sz val="12"/>
        <rFont val="Times New Roman"/>
        <family val="1"/>
      </rPr>
      <t>Туношенское СП</t>
    </r>
  </si>
  <si>
    <t>МЦП "Развитие агропромышленного комплекса и сельских территорий ЯО"</t>
  </si>
  <si>
    <t>МЦП "Развитие водоснабжения, водоотведения и очистки сточных вод ЯМР на 2012-2014 годы"</t>
  </si>
  <si>
    <t>Мероприятия по объектам газификации, строительства, водоснабжения и ремонта дорог на 2014 год</t>
  </si>
  <si>
    <r>
      <t xml:space="preserve">Распределительные газовые сети в с.Григорьевское, д.Некрасово, д.Щеглевское, д.Хабарово                                           </t>
    </r>
    <r>
      <rPr>
        <b/>
        <sz val="12"/>
        <rFont val="Times New Roman"/>
        <family val="1"/>
      </rPr>
      <t xml:space="preserve">Некрасовского СП </t>
    </r>
    <r>
      <rPr>
        <sz val="12"/>
        <rFont val="Times New Roman"/>
        <family val="1"/>
      </rPr>
      <t>(ПСД)</t>
    </r>
  </si>
  <si>
    <t>кредиторская задолженность на 01.01.14</t>
  </si>
  <si>
    <r>
      <t xml:space="preserve">Стабилизация береговой полосы Горьковского водохранилища в районе населенного пункта Устье </t>
    </r>
    <r>
      <rPr>
        <b/>
        <sz val="12"/>
        <rFont val="Times New Roman"/>
        <family val="1"/>
      </rPr>
      <t xml:space="preserve">Кузнечихинского СП </t>
    </r>
  </si>
  <si>
    <r>
      <t xml:space="preserve">Газопровод высокого давления от ГРС Климовское до д. Высоко         2 этап   </t>
    </r>
    <r>
      <rPr>
        <b/>
        <sz val="12"/>
        <rFont val="Times New Roman"/>
        <family val="1"/>
      </rPr>
      <t xml:space="preserve">Карабихское СП </t>
    </r>
    <r>
      <rPr>
        <sz val="12"/>
        <rFont val="Times New Roman"/>
        <family val="1"/>
      </rPr>
      <t>(строительство)</t>
    </r>
  </si>
  <si>
    <r>
      <t xml:space="preserve">Газопровод высокого давления от ГРС Климовское до д. Высоко         2 этап  </t>
    </r>
    <r>
      <rPr>
        <b/>
        <sz val="12"/>
        <rFont val="Times New Roman"/>
        <family val="1"/>
      </rPr>
      <t xml:space="preserve">Карабихское СП </t>
    </r>
    <r>
      <rPr>
        <sz val="12"/>
        <rFont val="Times New Roman"/>
        <family val="1"/>
      </rPr>
      <t>(ПСД)</t>
    </r>
  </si>
  <si>
    <r>
      <t xml:space="preserve">Распределительные газовые сети в с.Курба   </t>
    </r>
    <r>
      <rPr>
        <b/>
        <sz val="12"/>
        <rFont val="Times New Roman"/>
        <family val="1"/>
      </rPr>
      <t xml:space="preserve">Курбского СП </t>
    </r>
    <r>
      <rPr>
        <sz val="12"/>
        <rFont val="Times New Roman"/>
        <family val="1"/>
      </rPr>
      <t>(строительство)</t>
    </r>
  </si>
  <si>
    <r>
      <t xml:space="preserve">Распределительные газовые сети в д.Иванищево                                                   </t>
    </r>
    <r>
      <rPr>
        <b/>
        <sz val="12"/>
        <rFont val="Times New Roman"/>
        <family val="1"/>
      </rPr>
      <t xml:space="preserve">Курбского СП </t>
    </r>
    <r>
      <rPr>
        <sz val="12"/>
        <rFont val="Times New Roman"/>
        <family val="1"/>
      </rPr>
      <t>(строительство)</t>
    </r>
  </si>
  <si>
    <r>
      <t xml:space="preserve">Распределительные газовые сети в д. Ивановский Перевоз </t>
    </r>
    <r>
      <rPr>
        <b/>
        <sz val="12"/>
        <rFont val="Times New Roman"/>
        <family val="1"/>
      </rPr>
      <t>Ивняковское СП</t>
    </r>
    <r>
      <rPr>
        <sz val="12"/>
        <rFont val="Times New Roman"/>
        <family val="1"/>
      </rPr>
      <t xml:space="preserve"> (ПСД)</t>
    </r>
  </si>
  <si>
    <r>
      <t xml:space="preserve">Распределительные газовые сети в д. Зверинцы                                       </t>
    </r>
    <r>
      <rPr>
        <b/>
        <sz val="12"/>
        <rFont val="Times New Roman"/>
        <family val="1"/>
      </rPr>
      <t>Ивняковское СП</t>
    </r>
    <r>
      <rPr>
        <sz val="12"/>
        <rFont val="Times New Roman"/>
        <family val="1"/>
      </rPr>
      <t xml:space="preserve"> (ПСД)</t>
    </r>
  </si>
  <si>
    <r>
      <t xml:space="preserve">Реконструкция котельной п.Красные Ткачи (школа)                                               </t>
    </r>
    <r>
      <rPr>
        <b/>
        <sz val="12"/>
        <rFont val="Times New Roman"/>
        <family val="1"/>
      </rPr>
      <t xml:space="preserve">Карабихского СП </t>
    </r>
    <r>
      <rPr>
        <sz val="12"/>
        <rFont val="Times New Roman"/>
        <family val="1"/>
      </rPr>
      <t>(строительство)</t>
    </r>
  </si>
  <si>
    <t>Ремонт дорог (софинансирование)</t>
  </si>
  <si>
    <t xml:space="preserve">в том числе </t>
  </si>
  <si>
    <t>Летнее содержание дорог</t>
  </si>
  <si>
    <r>
      <t>Детский сад-ясли на 140 мест в</t>
    </r>
    <r>
      <rPr>
        <b/>
        <sz val="12"/>
        <rFont val="Times New Roman"/>
        <family val="1"/>
      </rPr>
      <t xml:space="preserve"> п. Михайловское </t>
    </r>
    <r>
      <rPr>
        <sz val="12"/>
        <rFont val="Times New Roman"/>
        <family val="1"/>
      </rPr>
      <t>(ПСД )</t>
    </r>
  </si>
  <si>
    <r>
      <t xml:space="preserve">Строительство детского сада на 140мест, п. Ивняки </t>
    </r>
    <r>
      <rPr>
        <b/>
        <sz val="12"/>
        <rFont val="Times New Roman"/>
        <family val="1"/>
      </rPr>
      <t>Ивняковское СП</t>
    </r>
  </si>
  <si>
    <r>
      <rPr>
        <sz val="12"/>
        <rFont val="Times New Roman"/>
        <family val="1"/>
      </rPr>
      <t xml:space="preserve">Детский сад-ясли на 140 мест в с.Карабиха   </t>
    </r>
    <r>
      <rPr>
        <b/>
        <sz val="12"/>
        <rFont val="Times New Roman"/>
        <family val="1"/>
      </rPr>
      <t xml:space="preserve">Карабихского СП        </t>
    </r>
    <r>
      <rPr>
        <sz val="12"/>
        <rFont val="Times New Roman"/>
        <family val="1"/>
      </rPr>
      <t>(строительство)</t>
    </r>
  </si>
  <si>
    <t>Строительство Туношенской средней образовательной школы</t>
  </si>
  <si>
    <t>Кузнечихинское СП(зимн. сод)</t>
  </si>
  <si>
    <t>Заволжское  СП (зимн. сод)</t>
  </si>
  <si>
    <r>
      <t xml:space="preserve">Газопровод с. Туношна -                  д. Воробино                                 </t>
    </r>
    <r>
      <rPr>
        <b/>
        <sz val="12"/>
        <rFont val="Times New Roman"/>
        <family val="1"/>
      </rPr>
      <t xml:space="preserve">Туношенское СП </t>
    </r>
    <r>
      <rPr>
        <sz val="12"/>
        <rFont val="Times New Roman"/>
        <family val="1"/>
      </rPr>
      <t>(ПСД)</t>
    </r>
  </si>
  <si>
    <t>МЦП "Охрана окружающей среды и рациональное природопользование в ЯМР"</t>
  </si>
  <si>
    <t>пос</t>
  </si>
  <si>
    <t>Содержание дорог</t>
  </si>
  <si>
    <t xml:space="preserve">Зимнее содержание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</si>
</sst>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80" fontId="3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0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0" fontId="10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180" fontId="3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9" fontId="7" fillId="0" borderId="18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9" fontId="8" fillId="0" borderId="20" xfId="0" applyNumberFormat="1" applyFont="1" applyBorder="1" applyAlignment="1">
      <alignment horizontal="left" vertical="center" wrapText="1"/>
    </xf>
    <xf numFmtId="180" fontId="2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0" fontId="7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180" fontId="8" fillId="33" borderId="12" xfId="0" applyNumberFormat="1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Alignment="1">
      <alignment horizontal="center" vertical="center"/>
    </xf>
    <xf numFmtId="180" fontId="7" fillId="33" borderId="16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7" fillId="33" borderId="22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80" fontId="13" fillId="33" borderId="11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80" fontId="15" fillId="33" borderId="22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3" fillId="0" borderId="26" xfId="0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80" fontId="15" fillId="0" borderId="22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/>
    </xf>
    <xf numFmtId="180" fontId="13" fillId="0" borderId="17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9" fontId="13" fillId="0" borderId="28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left" vertical="center" wrapText="1"/>
    </xf>
    <xf numFmtId="9" fontId="13" fillId="0" borderId="3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0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80" fontId="14" fillId="33" borderId="32" xfId="0" applyNumberFormat="1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180" fontId="14" fillId="33" borderId="11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180" fontId="13" fillId="0" borderId="17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180" fontId="13" fillId="33" borderId="33" xfId="0" applyNumberFormat="1" applyFont="1" applyFill="1" applyBorder="1" applyAlignment="1">
      <alignment horizontal="center" vertical="center" wrapText="1"/>
    </xf>
    <xf numFmtId="180" fontId="15" fillId="33" borderId="23" xfId="0" applyNumberFormat="1" applyFont="1" applyFill="1" applyBorder="1" applyAlignment="1">
      <alignment horizontal="center" vertical="center"/>
    </xf>
    <xf numFmtId="180" fontId="13" fillId="34" borderId="10" xfId="0" applyNumberFormat="1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/>
    </xf>
    <xf numFmtId="180" fontId="13" fillId="34" borderId="1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 horizontal="left"/>
    </xf>
    <xf numFmtId="180" fontId="15" fillId="34" borderId="11" xfId="0" applyNumberFormat="1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9" fontId="13" fillId="34" borderId="10" xfId="0" applyNumberFormat="1" applyFont="1" applyFill="1" applyBorder="1" applyAlignment="1">
      <alignment horizontal="left" vertical="center" wrapText="1"/>
    </xf>
    <xf numFmtId="180" fontId="14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9" fontId="14" fillId="0" borderId="11" xfId="0" applyNumberFormat="1" applyFont="1" applyBorder="1" applyAlignment="1">
      <alignment vertical="center" wrapText="1"/>
    </xf>
    <xf numFmtId="0" fontId="13" fillId="33" borderId="34" xfId="0" applyFont="1" applyFill="1" applyBorder="1" applyAlignment="1">
      <alignment horizontal="center" vertical="center" wrapText="1"/>
    </xf>
    <xf numFmtId="180" fontId="13" fillId="33" borderId="33" xfId="0" applyNumberFormat="1" applyFont="1" applyFill="1" applyBorder="1" applyAlignment="1">
      <alignment horizontal="center" vertical="center"/>
    </xf>
    <xf numFmtId="180" fontId="14" fillId="34" borderId="10" xfId="0" applyNumberFormat="1" applyFont="1" applyFill="1" applyBorder="1" applyAlignment="1">
      <alignment horizontal="center" vertical="center" wrapText="1"/>
    </xf>
    <xf numFmtId="180" fontId="15" fillId="34" borderId="10" xfId="0" applyNumberFormat="1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left" vertical="center" wrapText="1"/>
    </xf>
    <xf numFmtId="9" fontId="13" fillId="34" borderId="17" xfId="0" applyNumberFormat="1" applyFont="1" applyFill="1" applyBorder="1" applyAlignment="1">
      <alignment horizontal="left" vertical="center" wrapText="1"/>
    </xf>
    <xf numFmtId="180" fontId="14" fillId="34" borderId="17" xfId="0" applyNumberFormat="1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180" fontId="15" fillId="34" borderId="22" xfId="0" applyNumberFormat="1" applyFont="1" applyFill="1" applyBorder="1" applyAlignment="1">
      <alignment horizontal="center" vertical="center" wrapText="1"/>
    </xf>
    <xf numFmtId="9" fontId="15" fillId="34" borderId="22" xfId="0" applyNumberFormat="1" applyFont="1" applyFill="1" applyBorder="1" applyAlignment="1">
      <alignment horizontal="left" vertical="center" wrapText="1"/>
    </xf>
    <xf numFmtId="180" fontId="14" fillId="34" borderId="22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9" fontId="15" fillId="0" borderId="17" xfId="0" applyNumberFormat="1" applyFont="1" applyBorder="1" applyAlignment="1">
      <alignment horizontal="left" vertical="center" wrapText="1"/>
    </xf>
    <xf numFmtId="180" fontId="14" fillId="0" borderId="17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/>
    </xf>
    <xf numFmtId="0" fontId="15" fillId="0" borderId="22" xfId="0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 wrapText="1"/>
    </xf>
    <xf numFmtId="180" fontId="16" fillId="0" borderId="22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vertical="center"/>
    </xf>
    <xf numFmtId="180" fontId="14" fillId="0" borderId="16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180" fontId="16" fillId="0" borderId="17" xfId="0" applyNumberFormat="1" applyFont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180" fontId="13" fillId="33" borderId="22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180" fontId="16" fillId="34" borderId="0" xfId="0" applyNumberFormat="1" applyFont="1" applyFill="1" applyBorder="1" applyAlignment="1">
      <alignment/>
    </xf>
    <xf numFmtId="180" fontId="15" fillId="34" borderId="32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4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36" xfId="0" applyFont="1" applyBorder="1" applyAlignment="1">
      <alignment/>
    </xf>
    <xf numFmtId="180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180" fontId="1" fillId="0" borderId="38" xfId="0" applyNumberFormat="1" applyFont="1" applyBorder="1" applyAlignment="1">
      <alignment horizontal="center"/>
    </xf>
    <xf numFmtId="180" fontId="1" fillId="0" borderId="39" xfId="0" applyNumberFormat="1" applyFont="1" applyBorder="1" applyAlignment="1">
      <alignment horizontal="center"/>
    </xf>
    <xf numFmtId="180" fontId="13" fillId="34" borderId="17" xfId="0" applyNumberFormat="1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180" fontId="14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25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32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0" fontId="9" fillId="0" borderId="33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25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3" fillId="0" borderId="25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7" fillId="0" borderId="35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left"/>
    </xf>
    <xf numFmtId="0" fontId="14" fillId="0" borderId="25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3" fillId="34" borderId="25" xfId="0" applyFont="1" applyFill="1" applyBorder="1" applyAlignment="1">
      <alignment horizontal="left" vertical="center" wrapText="1"/>
    </xf>
    <xf numFmtId="0" fontId="12" fillId="34" borderId="40" xfId="0" applyFont="1" applyFill="1" applyBorder="1" applyAlignment="1">
      <alignment horizontal="left" wrapText="1"/>
    </xf>
    <xf numFmtId="0" fontId="13" fillId="0" borderId="17" xfId="0" applyFont="1" applyBorder="1" applyAlignment="1">
      <alignment vertical="center" wrapText="1"/>
    </xf>
    <xf numFmtId="0" fontId="12" fillId="34" borderId="40" xfId="0" applyFont="1" applyFill="1" applyBorder="1" applyAlignment="1">
      <alignment wrapText="1"/>
    </xf>
    <xf numFmtId="0" fontId="14" fillId="34" borderId="33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180" fontId="14" fillId="34" borderId="33" xfId="0" applyNumberFormat="1" applyFont="1" applyFill="1" applyBorder="1" applyAlignment="1">
      <alignment horizontal="center" vertical="center" wrapText="1"/>
    </xf>
    <xf numFmtId="180" fontId="14" fillId="34" borderId="16" xfId="0" applyNumberFormat="1" applyFont="1" applyFill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4" fillId="34" borderId="5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42" xfId="0" applyFont="1" applyFill="1" applyBorder="1" applyAlignment="1">
      <alignment horizontal="left" vertical="center" wrapText="1"/>
    </xf>
    <xf numFmtId="0" fontId="13" fillId="34" borderId="30" xfId="0" applyFont="1" applyFill="1" applyBorder="1" applyAlignment="1">
      <alignment horizontal="left" vertical="center" wrapText="1"/>
    </xf>
    <xf numFmtId="0" fontId="12" fillId="34" borderId="54" xfId="0" applyFont="1" applyFill="1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80" fontId="14" fillId="0" borderId="33" xfId="0" applyNumberFormat="1" applyFont="1" applyBorder="1" applyAlignment="1">
      <alignment horizontal="center" vertical="center" wrapText="1"/>
    </xf>
    <xf numFmtId="180" fontId="14" fillId="0" borderId="32" xfId="0" applyNumberFormat="1" applyFont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180" fontId="14" fillId="34" borderId="32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3" fillId="34" borderId="40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left" vertical="center"/>
    </xf>
    <xf numFmtId="0" fontId="12" fillId="34" borderId="22" xfId="0" applyFont="1" applyFill="1" applyBorder="1" applyAlignment="1">
      <alignment/>
    </xf>
    <xf numFmtId="0" fontId="14" fillId="34" borderId="56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left" vertical="center" wrapText="1"/>
    </xf>
    <xf numFmtId="0" fontId="13" fillId="34" borderId="25" xfId="0" applyFont="1" applyFill="1" applyBorder="1" applyAlignment="1">
      <alignment vertical="center" wrapText="1"/>
    </xf>
    <xf numFmtId="0" fontId="13" fillId="34" borderId="4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35" xfId="0" applyFont="1" applyFill="1" applyBorder="1" applyAlignment="1">
      <alignment horizontal="left" vertical="center"/>
    </xf>
    <xf numFmtId="0" fontId="15" fillId="34" borderId="44" xfId="0" applyFont="1" applyFill="1" applyBorder="1" applyAlignment="1">
      <alignment horizontal="left" vertical="center"/>
    </xf>
    <xf numFmtId="0" fontId="14" fillId="0" borderId="53" xfId="0" applyFont="1" applyBorder="1" applyAlignment="1">
      <alignment horizontal="center" vertical="center" wrapText="1"/>
    </xf>
    <xf numFmtId="180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4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SheetLayoutView="100" zoomScalePageLayoutView="0" workbookViewId="0" topLeftCell="A87">
      <selection activeCell="H104" sqref="H104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11.7109375" style="0" customWidth="1"/>
    <col min="5" max="5" width="17.140625" style="0" customWidth="1"/>
    <col min="6" max="6" width="14.7109375" style="1" customWidth="1"/>
    <col min="7" max="7" width="14.8515625" style="27" customWidth="1"/>
    <col min="8" max="8" width="14.8515625" style="58" customWidth="1"/>
    <col min="9" max="9" width="0" style="0" hidden="1" customWidth="1"/>
    <col min="10" max="10" width="16.140625" style="3" customWidth="1"/>
    <col min="11" max="11" width="0.2890625" style="0" customWidth="1"/>
  </cols>
  <sheetData>
    <row r="1" spans="6:11" ht="12.75">
      <c r="F1" s="34" t="s">
        <v>69</v>
      </c>
      <c r="G1" s="222" t="s">
        <v>104</v>
      </c>
      <c r="H1" s="222"/>
      <c r="I1" s="222"/>
      <c r="J1" s="222"/>
      <c r="K1" s="2"/>
    </row>
    <row r="2" spans="6:11" ht="12.75">
      <c r="F2" s="2"/>
      <c r="G2" s="222" t="s">
        <v>0</v>
      </c>
      <c r="H2" s="222"/>
      <c r="I2" s="222"/>
      <c r="J2" s="222"/>
      <c r="K2" s="2"/>
    </row>
    <row r="3" spans="6:12" ht="12.75">
      <c r="F3" s="34"/>
      <c r="G3" s="222" t="s">
        <v>70</v>
      </c>
      <c r="H3" s="222"/>
      <c r="I3" s="222"/>
      <c r="J3" s="222"/>
      <c r="K3" s="2"/>
      <c r="L3" s="1"/>
    </row>
    <row r="4" spans="9:11" ht="12.75">
      <c r="I4" s="2"/>
      <c r="J4" s="32"/>
      <c r="K4" s="2"/>
    </row>
    <row r="5" spans="1:11" ht="15.75">
      <c r="A5" s="223" t="s">
        <v>98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ht="12.75">
      <c r="J6" s="3" t="s">
        <v>67</v>
      </c>
    </row>
    <row r="7" spans="1:11" s="8" customFormat="1" ht="11.25">
      <c r="A7" s="219" t="s">
        <v>5</v>
      </c>
      <c r="B7" s="219" t="s">
        <v>6</v>
      </c>
      <c r="C7" s="219" t="s">
        <v>7</v>
      </c>
      <c r="D7" s="219" t="s">
        <v>8</v>
      </c>
      <c r="E7" s="219"/>
      <c r="F7" s="226" t="s">
        <v>1</v>
      </c>
      <c r="G7" s="226"/>
      <c r="H7" s="226"/>
      <c r="I7" s="6"/>
      <c r="J7" s="224" t="s">
        <v>9</v>
      </c>
      <c r="K7" s="7"/>
    </row>
    <row r="8" spans="1:10" s="8" customFormat="1" ht="30.75" customHeight="1">
      <c r="A8" s="219"/>
      <c r="B8" s="219"/>
      <c r="C8" s="219"/>
      <c r="D8" s="219"/>
      <c r="E8" s="219"/>
      <c r="F8" s="4" t="s">
        <v>3</v>
      </c>
      <c r="G8" s="19" t="s">
        <v>4</v>
      </c>
      <c r="H8" s="59" t="s">
        <v>2</v>
      </c>
      <c r="I8" s="10">
        <v>0.2</v>
      </c>
      <c r="J8" s="225"/>
    </row>
    <row r="9" spans="1:10" s="8" customFormat="1" ht="49.5" customHeight="1" hidden="1">
      <c r="A9" s="219" t="s">
        <v>10</v>
      </c>
      <c r="B9" s="200" t="s">
        <v>11</v>
      </c>
      <c r="C9" s="204">
        <f>F16+G16+H16</f>
        <v>0</v>
      </c>
      <c r="D9" s="207" t="s">
        <v>12</v>
      </c>
      <c r="E9" s="207"/>
      <c r="F9" s="4"/>
      <c r="G9" s="19"/>
      <c r="H9" s="59"/>
      <c r="I9" s="4"/>
      <c r="J9" s="9" t="s">
        <v>14</v>
      </c>
    </row>
    <row r="10" spans="1:10" s="8" customFormat="1" ht="34.5" customHeight="1" hidden="1">
      <c r="A10" s="219"/>
      <c r="B10" s="200"/>
      <c r="C10" s="205"/>
      <c r="D10" s="207" t="s">
        <v>13</v>
      </c>
      <c r="E10" s="207"/>
      <c r="F10" s="4"/>
      <c r="G10" s="19"/>
      <c r="H10" s="59"/>
      <c r="I10" s="4"/>
      <c r="J10" s="9" t="s">
        <v>50</v>
      </c>
    </row>
    <row r="11" spans="1:10" s="8" customFormat="1" ht="34.5" customHeight="1" hidden="1">
      <c r="A11" s="219"/>
      <c r="B11" s="200"/>
      <c r="C11" s="205"/>
      <c r="D11" s="191" t="s">
        <v>41</v>
      </c>
      <c r="E11" s="192"/>
      <c r="F11" s="4"/>
      <c r="G11" s="19"/>
      <c r="H11" s="59"/>
      <c r="I11" s="4"/>
      <c r="J11" s="9" t="s">
        <v>14</v>
      </c>
    </row>
    <row r="12" spans="1:10" s="8" customFormat="1" ht="24.75" customHeight="1" hidden="1">
      <c r="A12" s="219"/>
      <c r="B12" s="200"/>
      <c r="C12" s="205"/>
      <c r="D12" s="207" t="s">
        <v>15</v>
      </c>
      <c r="E12" s="207"/>
      <c r="F12" s="4"/>
      <c r="G12" s="19"/>
      <c r="H12" s="59"/>
      <c r="I12" s="4"/>
      <c r="J12" s="9" t="s">
        <v>16</v>
      </c>
    </row>
    <row r="13" spans="1:10" s="8" customFormat="1" ht="24.75" customHeight="1" hidden="1">
      <c r="A13" s="219"/>
      <c r="B13" s="200"/>
      <c r="C13" s="205"/>
      <c r="D13" s="207" t="s">
        <v>17</v>
      </c>
      <c r="E13" s="207"/>
      <c r="F13" s="4"/>
      <c r="G13" s="19"/>
      <c r="H13" s="59"/>
      <c r="I13" s="4"/>
      <c r="J13" s="9" t="s">
        <v>16</v>
      </c>
    </row>
    <row r="14" spans="1:10" s="8" customFormat="1" ht="24.75" customHeight="1" hidden="1">
      <c r="A14" s="219"/>
      <c r="B14" s="200"/>
      <c r="C14" s="205"/>
      <c r="D14" s="207" t="s">
        <v>18</v>
      </c>
      <c r="E14" s="207"/>
      <c r="F14" s="4"/>
      <c r="G14" s="19"/>
      <c r="H14" s="59"/>
      <c r="I14" s="4"/>
      <c r="J14" s="9" t="s">
        <v>16</v>
      </c>
    </row>
    <row r="15" spans="1:10" s="8" customFormat="1" ht="24.75" customHeight="1" hidden="1">
      <c r="A15" s="219"/>
      <c r="B15" s="200"/>
      <c r="C15" s="205"/>
      <c r="D15" s="191" t="s">
        <v>33</v>
      </c>
      <c r="E15" s="192"/>
      <c r="F15" s="4"/>
      <c r="G15" s="19"/>
      <c r="H15" s="59"/>
      <c r="I15" s="4"/>
      <c r="J15" s="9" t="s">
        <v>16</v>
      </c>
    </row>
    <row r="16" spans="1:10" s="8" customFormat="1" ht="11.25" hidden="1">
      <c r="A16" s="219"/>
      <c r="B16" s="200"/>
      <c r="C16" s="206"/>
      <c r="D16" s="221" t="s">
        <v>19</v>
      </c>
      <c r="E16" s="221"/>
      <c r="F16" s="13">
        <f>SUM(F9:F15)</f>
        <v>0</v>
      </c>
      <c r="G16" s="20">
        <f>G9+G10+G11</f>
        <v>0</v>
      </c>
      <c r="H16" s="60">
        <f>H9+H10+H12+H13+H14+H15</f>
        <v>0</v>
      </c>
      <c r="I16" s="13"/>
      <c r="J16" s="14"/>
    </row>
    <row r="17" spans="1:10" s="8" customFormat="1" ht="58.5" customHeight="1">
      <c r="A17" s="208" t="s">
        <v>10</v>
      </c>
      <c r="B17" s="208" t="s">
        <v>63</v>
      </c>
      <c r="C17" s="201">
        <f>F21+G21+H21</f>
        <v>43515000</v>
      </c>
      <c r="D17" s="220" t="s">
        <v>71</v>
      </c>
      <c r="E17" s="220"/>
      <c r="F17" s="19"/>
      <c r="G17" s="19"/>
      <c r="H17" s="59">
        <v>2000000</v>
      </c>
      <c r="I17" s="4"/>
      <c r="J17" s="4" t="s">
        <v>14</v>
      </c>
    </row>
    <row r="18" spans="1:10" s="8" customFormat="1" ht="31.5" customHeight="1">
      <c r="A18" s="208"/>
      <c r="B18" s="208"/>
      <c r="C18" s="202"/>
      <c r="D18" s="191" t="s">
        <v>72</v>
      </c>
      <c r="E18" s="192"/>
      <c r="F18" s="19"/>
      <c r="G18" s="19">
        <v>6700000</v>
      </c>
      <c r="H18" s="59">
        <v>510000</v>
      </c>
      <c r="I18" s="4"/>
      <c r="J18" s="4" t="s">
        <v>14</v>
      </c>
    </row>
    <row r="19" spans="1:10" s="8" customFormat="1" ht="27.75" customHeight="1">
      <c r="A19" s="208"/>
      <c r="B19" s="208"/>
      <c r="C19" s="202"/>
      <c r="D19" s="191" t="s">
        <v>101</v>
      </c>
      <c r="E19" s="192"/>
      <c r="F19" s="19"/>
      <c r="G19" s="19"/>
      <c r="H19" s="59">
        <v>6200000</v>
      </c>
      <c r="I19" s="4"/>
      <c r="J19" s="4" t="s">
        <v>14</v>
      </c>
    </row>
    <row r="20" spans="1:10" s="8" customFormat="1" ht="41.25" customHeight="1">
      <c r="A20" s="208"/>
      <c r="B20" s="208"/>
      <c r="C20" s="202"/>
      <c r="D20" s="191" t="s">
        <v>73</v>
      </c>
      <c r="E20" s="192"/>
      <c r="F20" s="19"/>
      <c r="G20" s="19">
        <v>26700000</v>
      </c>
      <c r="H20" s="59">
        <v>1405000</v>
      </c>
      <c r="I20" s="4"/>
      <c r="J20" s="4" t="s">
        <v>14</v>
      </c>
    </row>
    <row r="21" spans="1:10" s="8" customFormat="1" ht="24.75" customHeight="1">
      <c r="A21" s="208"/>
      <c r="B21" s="208"/>
      <c r="C21" s="203"/>
      <c r="D21" s="221" t="s">
        <v>19</v>
      </c>
      <c r="E21" s="221"/>
      <c r="F21" s="20">
        <f>F17+F18+F19+F20</f>
        <v>0</v>
      </c>
      <c r="G21" s="20">
        <f>G17+G18+G19+G20</f>
        <v>33400000</v>
      </c>
      <c r="H21" s="60">
        <f>H17+H18+H19+H20</f>
        <v>10115000</v>
      </c>
      <c r="I21" s="13"/>
      <c r="J21" s="14"/>
    </row>
    <row r="22" spans="1:10" s="8" customFormat="1" ht="30.75" customHeight="1">
      <c r="A22" s="217" t="s">
        <v>20</v>
      </c>
      <c r="B22" s="217" t="s">
        <v>51</v>
      </c>
      <c r="C22" s="201">
        <f>G62+H62+H70</f>
        <v>26150000</v>
      </c>
      <c r="D22" s="197" t="s">
        <v>52</v>
      </c>
      <c r="E22" s="198"/>
      <c r="F22" s="198"/>
      <c r="G22" s="198"/>
      <c r="H22" s="198"/>
      <c r="I22" s="198"/>
      <c r="J22" s="199"/>
    </row>
    <row r="23" spans="1:10" s="8" customFormat="1" ht="31.5" customHeight="1">
      <c r="A23" s="218"/>
      <c r="B23" s="218"/>
      <c r="C23" s="202"/>
      <c r="D23" s="195" t="s">
        <v>53</v>
      </c>
      <c r="E23" s="196"/>
      <c r="F23" s="4"/>
      <c r="G23" s="19">
        <v>800000</v>
      </c>
      <c r="H23" s="59">
        <v>200000</v>
      </c>
      <c r="I23" s="4">
        <v>750</v>
      </c>
      <c r="J23" s="4" t="s">
        <v>55</v>
      </c>
    </row>
    <row r="24" spans="1:10" s="8" customFormat="1" ht="61.5" customHeight="1" hidden="1">
      <c r="A24" s="218"/>
      <c r="B24" s="218"/>
      <c r="C24" s="202"/>
      <c r="D24" s="195" t="s">
        <v>54</v>
      </c>
      <c r="E24" s="196"/>
      <c r="F24" s="4"/>
      <c r="G24" s="19"/>
      <c r="H24" s="59"/>
      <c r="I24" s="4">
        <v>1250</v>
      </c>
      <c r="J24" s="4" t="s">
        <v>56</v>
      </c>
    </row>
    <row r="25" spans="1:10" s="8" customFormat="1" ht="42.75" customHeight="1" hidden="1">
      <c r="A25" s="218"/>
      <c r="B25" s="218"/>
      <c r="C25" s="202"/>
      <c r="D25" s="195" t="s">
        <v>64</v>
      </c>
      <c r="E25" s="196"/>
      <c r="F25" s="4"/>
      <c r="G25" s="19"/>
      <c r="H25" s="59"/>
      <c r="I25" s="4">
        <v>1163</v>
      </c>
      <c r="J25" s="4" t="s">
        <v>44</v>
      </c>
    </row>
    <row r="26" spans="1:10" s="8" customFormat="1" ht="28.5" customHeight="1">
      <c r="A26" s="218"/>
      <c r="B26" s="218"/>
      <c r="C26" s="202"/>
      <c r="D26" s="195" t="s">
        <v>21</v>
      </c>
      <c r="E26" s="196"/>
      <c r="F26" s="4"/>
      <c r="G26" s="19">
        <v>2800000</v>
      </c>
      <c r="H26" s="59">
        <v>700000</v>
      </c>
      <c r="I26" s="4">
        <v>1619</v>
      </c>
      <c r="J26" s="4" t="s">
        <v>14</v>
      </c>
    </row>
    <row r="27" spans="1:10" s="8" customFormat="1" ht="49.5" customHeight="1" hidden="1">
      <c r="A27" s="218"/>
      <c r="B27" s="218"/>
      <c r="C27" s="202"/>
      <c r="D27" s="195" t="s">
        <v>22</v>
      </c>
      <c r="E27" s="196"/>
      <c r="F27" s="4"/>
      <c r="G27" s="19"/>
      <c r="H27" s="59"/>
      <c r="I27" s="4"/>
      <c r="J27" s="4" t="s">
        <v>31</v>
      </c>
    </row>
    <row r="28" spans="1:10" s="8" customFormat="1" ht="49.5" customHeight="1" hidden="1">
      <c r="A28" s="218"/>
      <c r="B28" s="218"/>
      <c r="C28" s="202"/>
      <c r="D28" s="209" t="s">
        <v>43</v>
      </c>
      <c r="E28" s="210"/>
      <c r="F28" s="4"/>
      <c r="G28" s="21"/>
      <c r="H28" s="61"/>
      <c r="I28" s="12">
        <v>4782</v>
      </c>
      <c r="J28" s="4"/>
    </row>
    <row r="29" spans="1:10" s="8" customFormat="1" ht="34.5" customHeight="1">
      <c r="A29" s="218"/>
      <c r="B29" s="218"/>
      <c r="C29" s="202"/>
      <c r="D29" s="191" t="s">
        <v>78</v>
      </c>
      <c r="E29" s="192"/>
      <c r="F29" s="4"/>
      <c r="G29" s="19">
        <v>7000000</v>
      </c>
      <c r="H29" s="59">
        <v>1750000</v>
      </c>
      <c r="I29" s="4"/>
      <c r="J29" s="4" t="s">
        <v>14</v>
      </c>
    </row>
    <row r="30" spans="1:10" s="8" customFormat="1" ht="34.5" customHeight="1">
      <c r="A30" s="218"/>
      <c r="B30" s="218"/>
      <c r="C30" s="202"/>
      <c r="D30" s="191" t="s">
        <v>97</v>
      </c>
      <c r="E30" s="192"/>
      <c r="F30" s="4"/>
      <c r="G30" s="19"/>
      <c r="H30" s="59">
        <v>1000000</v>
      </c>
      <c r="I30" s="4"/>
      <c r="J30" s="4" t="s">
        <v>14</v>
      </c>
    </row>
    <row r="31" spans="1:10" s="18" customFormat="1" ht="30.75" customHeight="1">
      <c r="A31" s="218"/>
      <c r="B31" s="218"/>
      <c r="C31" s="202"/>
      <c r="D31" s="191" t="s">
        <v>74</v>
      </c>
      <c r="E31" s="192"/>
      <c r="F31" s="37"/>
      <c r="G31" s="38"/>
      <c r="H31" s="59">
        <v>600000</v>
      </c>
      <c r="I31" s="37"/>
      <c r="J31" s="4" t="s">
        <v>14</v>
      </c>
    </row>
    <row r="32" spans="1:10" s="18" customFormat="1" ht="19.5" customHeight="1">
      <c r="A32" s="218"/>
      <c r="B32" s="218"/>
      <c r="C32" s="202"/>
      <c r="D32" s="191" t="s">
        <v>79</v>
      </c>
      <c r="E32" s="192"/>
      <c r="F32" s="37"/>
      <c r="G32" s="38"/>
      <c r="H32" s="59">
        <v>150000</v>
      </c>
      <c r="I32" s="37"/>
      <c r="J32" s="4" t="s">
        <v>14</v>
      </c>
    </row>
    <row r="33" spans="1:10" s="18" customFormat="1" ht="70.5" customHeight="1">
      <c r="A33" s="218"/>
      <c r="B33" s="218"/>
      <c r="C33" s="202"/>
      <c r="D33" s="191" t="s">
        <v>80</v>
      </c>
      <c r="E33" s="192"/>
      <c r="F33" s="37"/>
      <c r="G33" s="38"/>
      <c r="H33" s="59">
        <v>1000000</v>
      </c>
      <c r="I33" s="37"/>
      <c r="J33" s="4" t="s">
        <v>14</v>
      </c>
    </row>
    <row r="34" spans="1:10" s="18" customFormat="1" ht="40.5" customHeight="1">
      <c r="A34" s="218"/>
      <c r="B34" s="218"/>
      <c r="C34" s="202"/>
      <c r="D34" s="191" t="s">
        <v>81</v>
      </c>
      <c r="E34" s="192"/>
      <c r="F34" s="37"/>
      <c r="G34" s="38"/>
      <c r="H34" s="59">
        <v>1000000</v>
      </c>
      <c r="I34" s="37"/>
      <c r="J34" s="4" t="s">
        <v>14</v>
      </c>
    </row>
    <row r="35" spans="1:10" s="8" customFormat="1" ht="30" customHeight="1">
      <c r="A35" s="218"/>
      <c r="B35" s="218"/>
      <c r="C35" s="202"/>
      <c r="D35" s="195" t="s">
        <v>82</v>
      </c>
      <c r="E35" s="196"/>
      <c r="F35" s="4"/>
      <c r="G35" s="21"/>
      <c r="H35" s="59">
        <v>800000</v>
      </c>
      <c r="I35" s="12"/>
      <c r="J35" s="4" t="s">
        <v>14</v>
      </c>
    </row>
    <row r="36" spans="1:10" s="8" customFormat="1" ht="32.25" customHeight="1">
      <c r="A36" s="218"/>
      <c r="B36" s="218"/>
      <c r="C36" s="202"/>
      <c r="D36" s="195" t="s">
        <v>83</v>
      </c>
      <c r="E36" s="196"/>
      <c r="F36" s="4"/>
      <c r="G36" s="19"/>
      <c r="H36" s="59">
        <v>1400000</v>
      </c>
      <c r="I36" s="4"/>
      <c r="J36" s="4" t="s">
        <v>14</v>
      </c>
    </row>
    <row r="37" spans="1:10" s="8" customFormat="1" ht="24" customHeight="1" hidden="1">
      <c r="A37" s="218"/>
      <c r="B37" s="218"/>
      <c r="C37" s="202"/>
      <c r="D37" s="191" t="s">
        <v>42</v>
      </c>
      <c r="E37" s="192"/>
      <c r="F37" s="4"/>
      <c r="G37" s="19"/>
      <c r="H37" s="59"/>
      <c r="I37" s="4"/>
      <c r="J37" s="4" t="s">
        <v>14</v>
      </c>
    </row>
    <row r="38" spans="1:10" s="8" customFormat="1" ht="45" customHeight="1" hidden="1">
      <c r="A38" s="218"/>
      <c r="B38" s="218"/>
      <c r="C38" s="202"/>
      <c r="D38" s="195" t="s">
        <v>23</v>
      </c>
      <c r="E38" s="196"/>
      <c r="F38" s="4"/>
      <c r="G38" s="19"/>
      <c r="H38" s="59"/>
      <c r="I38" s="4"/>
      <c r="J38" s="4" t="s">
        <v>16</v>
      </c>
    </row>
    <row r="39" spans="1:10" s="8" customFormat="1" ht="30" customHeight="1" hidden="1">
      <c r="A39" s="218"/>
      <c r="B39" s="218"/>
      <c r="C39" s="202"/>
      <c r="D39" s="195" t="s">
        <v>24</v>
      </c>
      <c r="E39" s="196"/>
      <c r="F39" s="4"/>
      <c r="G39" s="19"/>
      <c r="H39" s="59"/>
      <c r="I39" s="4"/>
      <c r="J39" s="4" t="s">
        <v>16</v>
      </c>
    </row>
    <row r="40" spans="1:10" s="8" customFormat="1" ht="34.5" customHeight="1" hidden="1">
      <c r="A40" s="218"/>
      <c r="B40" s="218"/>
      <c r="C40" s="202"/>
      <c r="D40" s="195" t="s">
        <v>25</v>
      </c>
      <c r="E40" s="196"/>
      <c r="F40" s="4"/>
      <c r="G40" s="19"/>
      <c r="H40" s="59"/>
      <c r="I40" s="4"/>
      <c r="J40" s="4" t="s">
        <v>46</v>
      </c>
    </row>
    <row r="41" spans="1:10" s="8" customFormat="1" ht="30" customHeight="1" hidden="1">
      <c r="A41" s="218"/>
      <c r="B41" s="218"/>
      <c r="C41" s="202"/>
      <c r="D41" s="195" t="s">
        <v>26</v>
      </c>
      <c r="E41" s="196"/>
      <c r="F41" s="4"/>
      <c r="G41" s="19"/>
      <c r="H41" s="59"/>
      <c r="I41" s="4"/>
      <c r="J41" s="4" t="s">
        <v>14</v>
      </c>
    </row>
    <row r="42" spans="1:10" s="8" customFormat="1" ht="22.5" customHeight="1" hidden="1">
      <c r="A42" s="218"/>
      <c r="B42" s="218"/>
      <c r="C42" s="202"/>
      <c r="D42" s="191" t="s">
        <v>32</v>
      </c>
      <c r="E42" s="192"/>
      <c r="F42" s="4"/>
      <c r="G42" s="19"/>
      <c r="H42" s="59"/>
      <c r="I42" s="4"/>
      <c r="J42" s="4" t="s">
        <v>48</v>
      </c>
    </row>
    <row r="43" spans="1:10" s="8" customFormat="1" ht="69.75" customHeight="1" hidden="1">
      <c r="A43" s="218"/>
      <c r="B43" s="218"/>
      <c r="C43" s="202"/>
      <c r="D43" s="191" t="s">
        <v>36</v>
      </c>
      <c r="E43" s="192"/>
      <c r="F43" s="5"/>
      <c r="G43" s="19"/>
      <c r="H43" s="59"/>
      <c r="I43" s="4"/>
      <c r="J43" s="4" t="s">
        <v>14</v>
      </c>
    </row>
    <row r="44" spans="1:10" s="8" customFormat="1" ht="27.75" customHeight="1" hidden="1">
      <c r="A44" s="218"/>
      <c r="B44" s="218"/>
      <c r="C44" s="202"/>
      <c r="D44" s="191" t="s">
        <v>37</v>
      </c>
      <c r="E44" s="192"/>
      <c r="F44" s="5"/>
      <c r="G44" s="19"/>
      <c r="H44" s="59"/>
      <c r="I44" s="4"/>
      <c r="J44" s="4"/>
    </row>
    <row r="45" spans="1:10" s="8" customFormat="1" ht="42" customHeight="1" hidden="1">
      <c r="A45" s="218"/>
      <c r="B45" s="218"/>
      <c r="C45" s="202"/>
      <c r="D45" s="191" t="s">
        <v>47</v>
      </c>
      <c r="E45" s="192"/>
      <c r="F45" s="5"/>
      <c r="G45" s="19"/>
      <c r="H45" s="59"/>
      <c r="I45" s="4"/>
      <c r="J45" s="4" t="s">
        <v>14</v>
      </c>
    </row>
    <row r="46" spans="1:10" s="8" customFormat="1" ht="24.75" customHeight="1" hidden="1">
      <c r="A46" s="218"/>
      <c r="B46" s="218"/>
      <c r="C46" s="202"/>
      <c r="D46" s="191" t="s">
        <v>49</v>
      </c>
      <c r="E46" s="192"/>
      <c r="F46" s="5"/>
      <c r="G46" s="19"/>
      <c r="H46" s="59"/>
      <c r="I46" s="4"/>
      <c r="J46" s="4"/>
    </row>
    <row r="47" spans="1:10" s="8" customFormat="1" ht="27" customHeight="1" hidden="1">
      <c r="A47" s="218"/>
      <c r="B47" s="218"/>
      <c r="C47" s="202"/>
      <c r="D47" s="191" t="s">
        <v>38</v>
      </c>
      <c r="E47" s="192"/>
      <c r="F47" s="5"/>
      <c r="G47" s="19"/>
      <c r="H47" s="59"/>
      <c r="I47" s="4"/>
      <c r="J47" s="4"/>
    </row>
    <row r="48" spans="1:10" s="8" customFormat="1" ht="27" customHeight="1" hidden="1">
      <c r="A48" s="218"/>
      <c r="B48" s="218"/>
      <c r="C48" s="202"/>
      <c r="D48" s="191" t="s">
        <v>39</v>
      </c>
      <c r="E48" s="192"/>
      <c r="F48" s="5"/>
      <c r="G48" s="19"/>
      <c r="H48" s="59"/>
      <c r="I48" s="4"/>
      <c r="J48" s="4" t="s">
        <v>14</v>
      </c>
    </row>
    <row r="49" spans="1:10" s="8" customFormat="1" ht="45.75" customHeight="1" hidden="1">
      <c r="A49" s="218"/>
      <c r="B49" s="218"/>
      <c r="C49" s="202"/>
      <c r="D49" s="191" t="s">
        <v>65</v>
      </c>
      <c r="E49" s="192"/>
      <c r="F49" s="5"/>
      <c r="G49" s="19"/>
      <c r="H49" s="59"/>
      <c r="I49" s="4">
        <v>85</v>
      </c>
      <c r="J49" s="4"/>
    </row>
    <row r="50" spans="1:10" s="8" customFormat="1" ht="43.5" customHeight="1" hidden="1">
      <c r="A50" s="218"/>
      <c r="B50" s="218"/>
      <c r="C50" s="202"/>
      <c r="D50" s="191" t="s">
        <v>40</v>
      </c>
      <c r="E50" s="192"/>
      <c r="F50" s="5"/>
      <c r="G50" s="19"/>
      <c r="H50" s="59"/>
      <c r="I50" s="4"/>
      <c r="J50" s="4" t="s">
        <v>16</v>
      </c>
    </row>
    <row r="51" spans="1:10" s="15" customFormat="1" ht="30.75" customHeight="1" hidden="1">
      <c r="A51" s="218"/>
      <c r="B51" s="218"/>
      <c r="C51" s="202"/>
      <c r="D51" s="193" t="s">
        <v>66</v>
      </c>
      <c r="E51" s="194"/>
      <c r="F51" s="4"/>
      <c r="G51" s="19"/>
      <c r="H51" s="59"/>
      <c r="I51" s="4"/>
      <c r="J51" s="4" t="s">
        <v>14</v>
      </c>
    </row>
    <row r="52" spans="1:10" s="15" customFormat="1" ht="39" customHeight="1" hidden="1">
      <c r="A52" s="218"/>
      <c r="B52" s="218"/>
      <c r="C52" s="202"/>
      <c r="D52" s="193" t="s">
        <v>45</v>
      </c>
      <c r="E52" s="194"/>
      <c r="F52" s="4"/>
      <c r="G52" s="19"/>
      <c r="H52" s="59"/>
      <c r="I52" s="4"/>
      <c r="J52" s="4" t="s">
        <v>14</v>
      </c>
    </row>
    <row r="53" spans="1:10" s="8" customFormat="1" ht="22.5" customHeight="1" hidden="1">
      <c r="A53" s="218"/>
      <c r="B53" s="218"/>
      <c r="C53" s="202"/>
      <c r="D53" s="191" t="s">
        <v>35</v>
      </c>
      <c r="E53" s="192"/>
      <c r="F53" s="4"/>
      <c r="G53" s="19"/>
      <c r="H53" s="59"/>
      <c r="I53" s="4"/>
      <c r="J53" s="4"/>
    </row>
    <row r="54" spans="1:10" s="8" customFormat="1" ht="33" customHeight="1">
      <c r="A54" s="218"/>
      <c r="B54" s="218"/>
      <c r="C54" s="202"/>
      <c r="D54" s="229" t="s">
        <v>84</v>
      </c>
      <c r="E54" s="230"/>
      <c r="F54" s="4"/>
      <c r="G54" s="19"/>
      <c r="H54" s="59">
        <v>500000</v>
      </c>
      <c r="I54" s="4"/>
      <c r="J54" s="4" t="s">
        <v>14</v>
      </c>
    </row>
    <row r="55" spans="1:10" s="8" customFormat="1" ht="29.25" customHeight="1">
      <c r="A55" s="218"/>
      <c r="B55" s="218"/>
      <c r="C55" s="202"/>
      <c r="D55" s="191" t="s">
        <v>85</v>
      </c>
      <c r="E55" s="192"/>
      <c r="F55" s="4"/>
      <c r="G55" s="19"/>
      <c r="H55" s="59">
        <v>500000</v>
      </c>
      <c r="I55" s="4"/>
      <c r="J55" s="4" t="s">
        <v>14</v>
      </c>
    </row>
    <row r="56" spans="1:10" s="8" customFormat="1" ht="29.25" customHeight="1">
      <c r="A56" s="218"/>
      <c r="B56" s="218"/>
      <c r="C56" s="202"/>
      <c r="D56" s="191" t="s">
        <v>87</v>
      </c>
      <c r="E56" s="192"/>
      <c r="F56" s="4"/>
      <c r="G56" s="19"/>
      <c r="H56" s="59">
        <v>1000000</v>
      </c>
      <c r="I56" s="4"/>
      <c r="J56" s="4" t="s">
        <v>14</v>
      </c>
    </row>
    <row r="57" spans="1:10" s="8" customFormat="1" ht="29.25" customHeight="1">
      <c r="A57" s="218"/>
      <c r="B57" s="218"/>
      <c r="C57" s="202"/>
      <c r="D57" s="191" t="s">
        <v>88</v>
      </c>
      <c r="E57" s="192"/>
      <c r="F57" s="4"/>
      <c r="G57" s="19"/>
      <c r="H57" s="59">
        <v>700000</v>
      </c>
      <c r="I57" s="4"/>
      <c r="J57" s="4" t="s">
        <v>14</v>
      </c>
    </row>
    <row r="58" spans="1:10" s="8" customFormat="1" ht="45.75" customHeight="1">
      <c r="A58" s="218"/>
      <c r="B58" s="218"/>
      <c r="C58" s="202"/>
      <c r="D58" s="191" t="s">
        <v>89</v>
      </c>
      <c r="E58" s="192"/>
      <c r="F58" s="4"/>
      <c r="G58" s="19"/>
      <c r="H58" s="59">
        <v>150000</v>
      </c>
      <c r="I58" s="4"/>
      <c r="J58" s="4" t="s">
        <v>14</v>
      </c>
    </row>
    <row r="59" spans="1:10" s="8" customFormat="1" ht="45.75" customHeight="1">
      <c r="A59" s="218"/>
      <c r="B59" s="218"/>
      <c r="C59" s="202"/>
      <c r="D59" s="191" t="s">
        <v>111</v>
      </c>
      <c r="E59" s="192"/>
      <c r="F59" s="4"/>
      <c r="G59" s="19"/>
      <c r="H59" s="59">
        <v>1500000</v>
      </c>
      <c r="I59" s="4"/>
      <c r="J59" s="4"/>
    </row>
    <row r="60" spans="1:10" s="8" customFormat="1" ht="45.75" customHeight="1">
      <c r="A60" s="218"/>
      <c r="B60" s="218"/>
      <c r="C60" s="202"/>
      <c r="D60" s="191" t="s">
        <v>112</v>
      </c>
      <c r="E60" s="192"/>
      <c r="F60" s="4"/>
      <c r="G60" s="19"/>
      <c r="H60" s="59">
        <v>500000</v>
      </c>
      <c r="I60" s="4"/>
      <c r="J60" s="4"/>
    </row>
    <row r="61" spans="1:10" s="8" customFormat="1" ht="62.25" customHeight="1">
      <c r="A61" s="218"/>
      <c r="B61" s="218"/>
      <c r="C61" s="202"/>
      <c r="D61" s="191" t="s">
        <v>86</v>
      </c>
      <c r="E61" s="192"/>
      <c r="F61" s="4"/>
      <c r="G61" s="19"/>
      <c r="H61" s="59">
        <v>500000</v>
      </c>
      <c r="I61" s="4"/>
      <c r="J61" s="4" t="s">
        <v>14</v>
      </c>
    </row>
    <row r="62" spans="1:10" s="16" customFormat="1" ht="24.75" customHeight="1">
      <c r="A62" s="218"/>
      <c r="B62" s="218"/>
      <c r="C62" s="202"/>
      <c r="D62" s="227" t="s">
        <v>61</v>
      </c>
      <c r="E62" s="228"/>
      <c r="F62" s="25">
        <f>SUM(F23:F61)</f>
        <v>0</v>
      </c>
      <c r="G62" s="25">
        <f>SUM(G23:G61)</f>
        <v>10600000</v>
      </c>
      <c r="H62" s="62">
        <f>SUM(H23:H61)</f>
        <v>13950000</v>
      </c>
      <c r="I62" s="23"/>
      <c r="J62" s="13"/>
    </row>
    <row r="63" spans="1:10" s="16" customFormat="1" ht="28.5" customHeight="1">
      <c r="A63" s="218"/>
      <c r="B63" s="218"/>
      <c r="C63" s="202"/>
      <c r="D63" s="197" t="s">
        <v>57</v>
      </c>
      <c r="E63" s="198"/>
      <c r="F63" s="198"/>
      <c r="G63" s="198"/>
      <c r="H63" s="198"/>
      <c r="I63" s="198"/>
      <c r="J63" s="199"/>
    </row>
    <row r="64" spans="1:10" s="8" customFormat="1" ht="49.5" customHeight="1" hidden="1">
      <c r="A64" s="218"/>
      <c r="B64" s="218"/>
      <c r="C64" s="202"/>
      <c r="D64" s="195" t="s">
        <v>58</v>
      </c>
      <c r="E64" s="196"/>
      <c r="F64" s="11" t="s">
        <v>34</v>
      </c>
      <c r="G64" s="22"/>
      <c r="H64" s="63"/>
      <c r="I64" s="17"/>
      <c r="J64" s="11" t="s">
        <v>59</v>
      </c>
    </row>
    <row r="65" spans="1:10" s="8" customFormat="1" ht="42" customHeight="1">
      <c r="A65" s="218"/>
      <c r="B65" s="218"/>
      <c r="C65" s="202"/>
      <c r="D65" s="195" t="s">
        <v>90</v>
      </c>
      <c r="E65" s="196"/>
      <c r="F65" s="4"/>
      <c r="G65" s="19"/>
      <c r="H65" s="59">
        <v>800000</v>
      </c>
      <c r="I65" s="4"/>
      <c r="J65" s="4" t="s">
        <v>60</v>
      </c>
    </row>
    <row r="66" spans="1:10" s="18" customFormat="1" ht="24.75" customHeight="1">
      <c r="A66" s="218"/>
      <c r="B66" s="218"/>
      <c r="C66" s="202"/>
      <c r="D66" s="191" t="s">
        <v>91</v>
      </c>
      <c r="E66" s="192"/>
      <c r="F66" s="4"/>
      <c r="G66" s="19"/>
      <c r="H66" s="59">
        <v>800000</v>
      </c>
      <c r="I66" s="4"/>
      <c r="J66" s="4" t="s">
        <v>14</v>
      </c>
    </row>
    <row r="67" spans="1:10" s="8" customFormat="1" ht="49.5" customHeight="1" hidden="1">
      <c r="A67" s="218"/>
      <c r="B67" s="218"/>
      <c r="C67" s="202"/>
      <c r="D67" s="191" t="s">
        <v>27</v>
      </c>
      <c r="E67" s="192"/>
      <c r="F67" s="4"/>
      <c r="G67" s="19"/>
      <c r="H67" s="59"/>
      <c r="I67" s="4"/>
      <c r="J67" s="4" t="s">
        <v>28</v>
      </c>
    </row>
    <row r="68" spans="1:11" s="8" customFormat="1" ht="11.25" hidden="1">
      <c r="A68" s="218"/>
      <c r="B68" s="218"/>
      <c r="C68" s="202"/>
      <c r="D68" s="219" t="s">
        <v>8</v>
      </c>
      <c r="E68" s="219"/>
      <c r="F68" s="226" t="s">
        <v>1</v>
      </c>
      <c r="G68" s="226"/>
      <c r="H68" s="226"/>
      <c r="I68" s="6"/>
      <c r="J68" s="224" t="s">
        <v>9</v>
      </c>
      <c r="K68" s="7"/>
    </row>
    <row r="69" spans="1:10" s="8" customFormat="1" ht="30.75" customHeight="1" hidden="1">
      <c r="A69" s="218"/>
      <c r="B69" s="218"/>
      <c r="C69" s="202"/>
      <c r="D69" s="219"/>
      <c r="E69" s="219"/>
      <c r="F69" s="4" t="s">
        <v>3</v>
      </c>
      <c r="G69" s="19" t="s">
        <v>4</v>
      </c>
      <c r="H69" s="59" t="s">
        <v>2</v>
      </c>
      <c r="I69" s="10">
        <v>0.2</v>
      </c>
      <c r="J69" s="225"/>
    </row>
    <row r="70" spans="1:10" s="16" customFormat="1" ht="34.5" customHeight="1" thickBot="1">
      <c r="A70" s="212"/>
      <c r="B70" s="212"/>
      <c r="C70" s="214"/>
      <c r="D70" s="231" t="s">
        <v>62</v>
      </c>
      <c r="E70" s="232"/>
      <c r="F70" s="24">
        <f>SUM(F64:F67)</f>
        <v>0</v>
      </c>
      <c r="G70" s="25">
        <f>SUM(G64:G67)</f>
        <v>0</v>
      </c>
      <c r="H70" s="62">
        <f>SUM(H64:H67)</f>
        <v>1600000</v>
      </c>
      <c r="I70" s="23">
        <v>4782</v>
      </c>
      <c r="J70" s="13"/>
    </row>
    <row r="71" spans="1:11" s="8" customFormat="1" ht="12.75" customHeight="1">
      <c r="A71" s="215"/>
      <c r="B71" s="211"/>
      <c r="C71" s="213"/>
      <c r="D71" s="219" t="s">
        <v>8</v>
      </c>
      <c r="E71" s="219"/>
      <c r="F71" s="226" t="s">
        <v>1</v>
      </c>
      <c r="G71" s="226"/>
      <c r="H71" s="226"/>
      <c r="I71" s="6"/>
      <c r="J71" s="224" t="s">
        <v>9</v>
      </c>
      <c r="K71" s="7"/>
    </row>
    <row r="72" spans="1:10" s="8" customFormat="1" ht="30.75" customHeight="1" thickBot="1">
      <c r="A72" s="216"/>
      <c r="B72" s="212"/>
      <c r="C72" s="214"/>
      <c r="D72" s="219"/>
      <c r="E72" s="219"/>
      <c r="F72" s="4" t="s">
        <v>3</v>
      </c>
      <c r="G72" s="19" t="s">
        <v>4</v>
      </c>
      <c r="H72" s="59" t="s">
        <v>2</v>
      </c>
      <c r="I72" s="10">
        <v>0.2</v>
      </c>
      <c r="J72" s="225"/>
    </row>
    <row r="73" spans="1:11" s="8" customFormat="1" ht="11.25" customHeight="1">
      <c r="A73" s="240" t="s">
        <v>68</v>
      </c>
      <c r="B73" s="215" t="s">
        <v>75</v>
      </c>
      <c r="C73" s="213">
        <f>G81+H81</f>
        <v>9440000</v>
      </c>
      <c r="D73" s="244" t="s">
        <v>76</v>
      </c>
      <c r="E73" s="245"/>
      <c r="F73" s="239"/>
      <c r="G73" s="235">
        <v>3100000</v>
      </c>
      <c r="H73" s="237">
        <v>800000</v>
      </c>
      <c r="I73" s="41"/>
      <c r="J73" s="233" t="s">
        <v>14</v>
      </c>
      <c r="K73" s="7"/>
    </row>
    <row r="74" spans="1:10" s="8" customFormat="1" ht="30.75" customHeight="1">
      <c r="A74" s="241"/>
      <c r="B74" s="243"/>
      <c r="C74" s="218"/>
      <c r="D74" s="246"/>
      <c r="E74" s="247"/>
      <c r="F74" s="226"/>
      <c r="G74" s="236"/>
      <c r="H74" s="238"/>
      <c r="I74" s="39">
        <v>0.2</v>
      </c>
      <c r="J74" s="234"/>
    </row>
    <row r="75" spans="1:10" s="8" customFormat="1" ht="46.5" customHeight="1">
      <c r="A75" s="241"/>
      <c r="B75" s="243"/>
      <c r="C75" s="218"/>
      <c r="D75" s="191" t="s">
        <v>107</v>
      </c>
      <c r="E75" s="192"/>
      <c r="F75" s="5"/>
      <c r="G75" s="19"/>
      <c r="H75" s="59">
        <v>1600000</v>
      </c>
      <c r="I75" s="39"/>
      <c r="J75" s="4"/>
    </row>
    <row r="76" spans="1:10" s="8" customFormat="1" ht="30.75" customHeight="1">
      <c r="A76" s="241"/>
      <c r="B76" s="243"/>
      <c r="C76" s="218"/>
      <c r="D76" s="191" t="s">
        <v>108</v>
      </c>
      <c r="E76" s="192"/>
      <c r="F76" s="5"/>
      <c r="G76" s="19"/>
      <c r="H76" s="59">
        <v>500000</v>
      </c>
      <c r="I76" s="39"/>
      <c r="J76" s="4"/>
    </row>
    <row r="77" spans="1:10" s="8" customFormat="1" ht="45.75" customHeight="1">
      <c r="A77" s="241"/>
      <c r="B77" s="243"/>
      <c r="C77" s="218"/>
      <c r="D77" s="191" t="s">
        <v>109</v>
      </c>
      <c r="E77" s="192"/>
      <c r="F77" s="5"/>
      <c r="G77" s="19"/>
      <c r="H77" s="59">
        <v>1200000</v>
      </c>
      <c r="I77" s="39"/>
      <c r="J77" s="4"/>
    </row>
    <row r="78" spans="1:10" s="8" customFormat="1" ht="45.75" customHeight="1">
      <c r="A78" s="241"/>
      <c r="B78" s="243"/>
      <c r="C78" s="218"/>
      <c r="D78" s="191" t="s">
        <v>110</v>
      </c>
      <c r="E78" s="192"/>
      <c r="F78" s="5"/>
      <c r="G78" s="19"/>
      <c r="H78" s="59">
        <v>1200000</v>
      </c>
      <c r="I78" s="39"/>
      <c r="J78" s="4"/>
    </row>
    <row r="79" spans="1:10" s="8" customFormat="1" ht="30.75" customHeight="1" hidden="1">
      <c r="A79" s="241"/>
      <c r="B79" s="243"/>
      <c r="C79" s="218"/>
      <c r="D79" s="250"/>
      <c r="E79" s="251"/>
      <c r="F79" s="5"/>
      <c r="G79" s="19"/>
      <c r="H79" s="59"/>
      <c r="I79" s="39"/>
      <c r="J79" s="69"/>
    </row>
    <row r="80" spans="1:10" s="8" customFormat="1" ht="35.25" customHeight="1" thickBot="1">
      <c r="A80" s="241"/>
      <c r="B80" s="243"/>
      <c r="C80" s="218"/>
      <c r="D80" s="191" t="s">
        <v>77</v>
      </c>
      <c r="E80" s="192"/>
      <c r="F80" s="5"/>
      <c r="G80" s="19"/>
      <c r="H80" s="59">
        <v>1040000</v>
      </c>
      <c r="I80" s="39"/>
      <c r="J80" s="47" t="s">
        <v>14</v>
      </c>
    </row>
    <row r="81" spans="1:10" s="35" customFormat="1" ht="39.75" customHeight="1" thickBot="1">
      <c r="A81" s="242"/>
      <c r="B81" s="216"/>
      <c r="C81" s="212"/>
      <c r="D81" s="248" t="s">
        <v>29</v>
      </c>
      <c r="E81" s="249"/>
      <c r="F81" s="43"/>
      <c r="G81" s="40">
        <f>G73+G80</f>
        <v>3100000</v>
      </c>
      <c r="H81" s="64">
        <f>SUM(H73:H80)</f>
        <v>6340000</v>
      </c>
      <c r="I81" s="44"/>
      <c r="J81" s="47" t="s">
        <v>14</v>
      </c>
    </row>
    <row r="82" spans="1:11" s="8" customFormat="1" ht="11.25" hidden="1">
      <c r="A82" s="219" t="s">
        <v>5</v>
      </c>
      <c r="B82" s="219" t="s">
        <v>6</v>
      </c>
      <c r="C82" s="219" t="s">
        <v>7</v>
      </c>
      <c r="D82" s="219" t="s">
        <v>8</v>
      </c>
      <c r="E82" s="219"/>
      <c r="F82" s="226" t="s">
        <v>1</v>
      </c>
      <c r="G82" s="226"/>
      <c r="H82" s="226"/>
      <c r="I82" s="6"/>
      <c r="J82" s="224" t="s">
        <v>9</v>
      </c>
      <c r="K82" s="7"/>
    </row>
    <row r="83" spans="1:10" s="8" customFormat="1" ht="30.75" customHeight="1" hidden="1" thickBot="1">
      <c r="A83" s="219"/>
      <c r="B83" s="219"/>
      <c r="C83" s="219"/>
      <c r="D83" s="219"/>
      <c r="E83" s="219"/>
      <c r="F83" s="4" t="s">
        <v>3</v>
      </c>
      <c r="G83" s="19" t="s">
        <v>4</v>
      </c>
      <c r="H83" s="59" t="s">
        <v>2</v>
      </c>
      <c r="I83" s="10">
        <v>0.2</v>
      </c>
      <c r="J83" s="225"/>
    </row>
    <row r="84" spans="1:10" s="35" customFormat="1" ht="30.75" customHeight="1" thickBot="1">
      <c r="A84" s="240" t="s">
        <v>92</v>
      </c>
      <c r="B84" s="215" t="s">
        <v>93</v>
      </c>
      <c r="C84" s="213">
        <f>F85+G85+H85</f>
        <v>59676800</v>
      </c>
      <c r="D84" s="253" t="s">
        <v>94</v>
      </c>
      <c r="E84" s="254"/>
      <c r="F84" s="48"/>
      <c r="G84" s="49">
        <v>51835000</v>
      </c>
      <c r="H84" s="57">
        <v>7841800</v>
      </c>
      <c r="I84" s="50"/>
      <c r="J84" s="47" t="s">
        <v>102</v>
      </c>
    </row>
    <row r="85" spans="1:10" s="35" customFormat="1" ht="45" customHeight="1" thickBot="1">
      <c r="A85" s="252"/>
      <c r="B85" s="216"/>
      <c r="C85" s="212"/>
      <c r="D85" s="255" t="s">
        <v>29</v>
      </c>
      <c r="E85" s="256"/>
      <c r="F85" s="43"/>
      <c r="G85" s="40">
        <f>G84</f>
        <v>51835000</v>
      </c>
      <c r="H85" s="64">
        <f>H84</f>
        <v>7841800</v>
      </c>
      <c r="I85" s="44"/>
      <c r="J85" s="45"/>
    </row>
    <row r="86" spans="1:10" s="8" customFormat="1" ht="48.75" customHeight="1">
      <c r="A86" s="259" t="s">
        <v>96</v>
      </c>
      <c r="B86" s="215" t="s">
        <v>99</v>
      </c>
      <c r="C86" s="213">
        <f>G87+H87</f>
        <v>63600000</v>
      </c>
      <c r="D86" s="261" t="s">
        <v>100</v>
      </c>
      <c r="E86" s="262"/>
      <c r="F86" s="46"/>
      <c r="G86" s="42">
        <v>60400000</v>
      </c>
      <c r="H86" s="65">
        <v>3200000</v>
      </c>
      <c r="I86" s="46"/>
      <c r="J86" s="52" t="s">
        <v>60</v>
      </c>
    </row>
    <row r="87" spans="1:10" s="16" customFormat="1" ht="81.75" customHeight="1" thickBot="1">
      <c r="A87" s="260"/>
      <c r="B87" s="216"/>
      <c r="C87" s="214"/>
      <c r="D87" s="263" t="s">
        <v>29</v>
      </c>
      <c r="E87" s="264"/>
      <c r="F87" s="53">
        <f>F86</f>
        <v>0</v>
      </c>
      <c r="G87" s="54">
        <f>G86</f>
        <v>60400000</v>
      </c>
      <c r="H87" s="66">
        <f>H86</f>
        <v>3200000</v>
      </c>
      <c r="I87" s="53"/>
      <c r="J87" s="55"/>
    </row>
    <row r="88" spans="1:10" s="26" customFormat="1" ht="24.75" customHeight="1" thickBot="1">
      <c r="A88" s="257" t="s">
        <v>30</v>
      </c>
      <c r="B88" s="258"/>
      <c r="C88" s="36">
        <f>C17+C22+C73+C84+C86</f>
        <v>202381800</v>
      </c>
      <c r="D88" s="258"/>
      <c r="E88" s="258"/>
      <c r="F88" s="30">
        <f>F21+F62+F70+F81+F85+F87</f>
        <v>0</v>
      </c>
      <c r="G88" s="30">
        <f>G21+G62+G70+G81+G85+G87</f>
        <v>159335000</v>
      </c>
      <c r="H88" s="67">
        <f>H21+H62+H70+H81+H85+H87</f>
        <v>43046800</v>
      </c>
      <c r="I88" s="31"/>
      <c r="J88" s="33"/>
    </row>
    <row r="89" spans="6:8" s="8" customFormat="1" ht="11.25">
      <c r="F89" s="29"/>
      <c r="G89" s="28"/>
      <c r="H89" s="68"/>
    </row>
    <row r="90" ht="12.75">
      <c r="G90" s="27">
        <f>G81+G62+G21</f>
        <v>47100000</v>
      </c>
    </row>
    <row r="91" ht="12.75">
      <c r="H91" s="58">
        <f>H87+H85+H81+H70+H62+H21</f>
        <v>43046800</v>
      </c>
    </row>
    <row r="92" spans="3:8" ht="12.75">
      <c r="C92" s="51">
        <f>C86+C84+C73+C22+C17</f>
        <v>202381800</v>
      </c>
      <c r="H92" s="58">
        <v>3270000</v>
      </c>
    </row>
    <row r="93" ht="12.75">
      <c r="H93" s="58">
        <v>680000</v>
      </c>
    </row>
    <row r="94" ht="12.75">
      <c r="H94" s="58">
        <v>5271000</v>
      </c>
    </row>
    <row r="95" ht="12.75">
      <c r="H95" s="58">
        <v>700000</v>
      </c>
    </row>
    <row r="96" spans="8:10" ht="12.75">
      <c r="H96" s="58">
        <f>H91+H92+H93+H94+H95</f>
        <v>52967800</v>
      </c>
      <c r="J96" s="3" t="s">
        <v>95</v>
      </c>
    </row>
    <row r="98" ht="12.75">
      <c r="H98" s="58">
        <f>68814000-H96</f>
        <v>15846200</v>
      </c>
    </row>
    <row r="101" spans="8:10" ht="12.75">
      <c r="H101" s="58">
        <f>H31+H33+H34+H35+H36+H55+H56+H57+H61</f>
        <v>7500000</v>
      </c>
      <c r="J101" s="3" t="s">
        <v>103</v>
      </c>
    </row>
    <row r="104" ht="12.75">
      <c r="H104" s="58">
        <f>H17+H31+H54+H55+H56+H57+H59+H60+H61+H75+H76+H77+H78</f>
        <v>12300000</v>
      </c>
    </row>
  </sheetData>
  <sheetProtection/>
  <mergeCells count="121">
    <mergeCell ref="B82:B83"/>
    <mergeCell ref="A88:B88"/>
    <mergeCell ref="D88:E88"/>
    <mergeCell ref="A86:A87"/>
    <mergeCell ref="B86:B87"/>
    <mergeCell ref="C86:C87"/>
    <mergeCell ref="D86:E86"/>
    <mergeCell ref="D87:E87"/>
    <mergeCell ref="J82:J83"/>
    <mergeCell ref="A84:A85"/>
    <mergeCell ref="B84:B85"/>
    <mergeCell ref="C84:C85"/>
    <mergeCell ref="D84:E84"/>
    <mergeCell ref="D85:E85"/>
    <mergeCell ref="F82:H82"/>
    <mergeCell ref="C82:C83"/>
    <mergeCell ref="D82:E83"/>
    <mergeCell ref="A82:A83"/>
    <mergeCell ref="J71:J72"/>
    <mergeCell ref="A73:A81"/>
    <mergeCell ref="B73:B81"/>
    <mergeCell ref="C73:C81"/>
    <mergeCell ref="D73:E74"/>
    <mergeCell ref="D80:E80"/>
    <mergeCell ref="D81:E81"/>
    <mergeCell ref="D77:E77"/>
    <mergeCell ref="D78:E78"/>
    <mergeCell ref="D79:E79"/>
    <mergeCell ref="D71:E72"/>
    <mergeCell ref="D67:E67"/>
    <mergeCell ref="D70:E70"/>
    <mergeCell ref="F71:H71"/>
    <mergeCell ref="D76:E76"/>
    <mergeCell ref="J73:J74"/>
    <mergeCell ref="G73:G74"/>
    <mergeCell ref="H73:H74"/>
    <mergeCell ref="F73:F74"/>
    <mergeCell ref="D75:E75"/>
    <mergeCell ref="D66:E66"/>
    <mergeCell ref="D63:J63"/>
    <mergeCell ref="J68:J69"/>
    <mergeCell ref="D64:E64"/>
    <mergeCell ref="F68:H68"/>
    <mergeCell ref="D68:E69"/>
    <mergeCell ref="D62:E62"/>
    <mergeCell ref="D65:E65"/>
    <mergeCell ref="D54:E54"/>
    <mergeCell ref="D55:E55"/>
    <mergeCell ref="D56:E56"/>
    <mergeCell ref="D57:E57"/>
    <mergeCell ref="D61:E61"/>
    <mergeCell ref="D59:E59"/>
    <mergeCell ref="D58:E58"/>
    <mergeCell ref="D60:E60"/>
    <mergeCell ref="A7:A8"/>
    <mergeCell ref="G1:J1"/>
    <mergeCell ref="G2:J2"/>
    <mergeCell ref="G3:J3"/>
    <mergeCell ref="A5:K5"/>
    <mergeCell ref="B7:B8"/>
    <mergeCell ref="C7:C8"/>
    <mergeCell ref="D7:E8"/>
    <mergeCell ref="J7:J8"/>
    <mergeCell ref="F7:H7"/>
    <mergeCell ref="A9:A16"/>
    <mergeCell ref="D9:E9"/>
    <mergeCell ref="D19:E19"/>
    <mergeCell ref="A17:A21"/>
    <mergeCell ref="D17:E17"/>
    <mergeCell ref="D15:E15"/>
    <mergeCell ref="D10:E10"/>
    <mergeCell ref="D16:E16"/>
    <mergeCell ref="D18:E18"/>
    <mergeCell ref="D21:E21"/>
    <mergeCell ref="B71:B72"/>
    <mergeCell ref="C71:C72"/>
    <mergeCell ref="A71:A72"/>
    <mergeCell ref="B22:B70"/>
    <mergeCell ref="A22:A70"/>
    <mergeCell ref="C22:C70"/>
    <mergeCell ref="D44:E44"/>
    <mergeCell ref="D34:E34"/>
    <mergeCell ref="D26:E26"/>
    <mergeCell ref="D27:E27"/>
    <mergeCell ref="D28:E28"/>
    <mergeCell ref="D42:E42"/>
    <mergeCell ref="D40:E40"/>
    <mergeCell ref="D29:E29"/>
    <mergeCell ref="D43:E43"/>
    <mergeCell ref="D37:E37"/>
    <mergeCell ref="B17:B21"/>
    <mergeCell ref="D25:E25"/>
    <mergeCell ref="D32:E32"/>
    <mergeCell ref="D36:E36"/>
    <mergeCell ref="D33:E33"/>
    <mergeCell ref="D30:E30"/>
    <mergeCell ref="D41:E41"/>
    <mergeCell ref="D35:E35"/>
    <mergeCell ref="D13:E13"/>
    <mergeCell ref="D14:E14"/>
    <mergeCell ref="D38:E38"/>
    <mergeCell ref="D39:E39"/>
    <mergeCell ref="D31:E31"/>
    <mergeCell ref="D45:E45"/>
    <mergeCell ref="D11:E11"/>
    <mergeCell ref="D23:E23"/>
    <mergeCell ref="D24:E24"/>
    <mergeCell ref="D22:J22"/>
    <mergeCell ref="B9:B16"/>
    <mergeCell ref="C17:C21"/>
    <mergeCell ref="D20:E20"/>
    <mergeCell ref="C9:C16"/>
    <mergeCell ref="D12:E12"/>
    <mergeCell ref="D53:E53"/>
    <mergeCell ref="D46:E46"/>
    <mergeCell ref="D49:E49"/>
    <mergeCell ref="D51:E51"/>
    <mergeCell ref="D50:E50"/>
    <mergeCell ref="D47:E47"/>
    <mergeCell ref="D48:E48"/>
    <mergeCell ref="D52:E52"/>
  </mergeCells>
  <printOptions/>
  <pageMargins left="0.5905511811023623" right="0.3937007874015748" top="0.17" bottom="0.3937007874015748" header="0.5118110236220472" footer="0.21"/>
  <pageSetup horizontalDpi="600" verticalDpi="600" orientation="portrait" paperSize="9" scale="71" r:id="rId1"/>
  <rowBreaks count="1" manualBreakCount="1">
    <brk id="70" max="9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60" zoomScalePageLayoutView="0" workbookViewId="0" topLeftCell="A1">
      <selection activeCell="A5" sqref="A5:L5"/>
    </sheetView>
  </sheetViews>
  <sheetFormatPr defaultColWidth="9.140625" defaultRowHeight="12.75"/>
  <cols>
    <col min="1" max="1" width="4.57421875" style="116" customWidth="1"/>
    <col min="2" max="2" width="22.28125" style="116" customWidth="1"/>
    <col min="3" max="3" width="18.421875" style="116" customWidth="1"/>
    <col min="4" max="4" width="7.421875" style="116" customWidth="1"/>
    <col min="5" max="5" width="34.00390625" style="116" customWidth="1"/>
    <col min="6" max="6" width="15.421875" style="117" customWidth="1"/>
    <col min="7" max="7" width="19.00390625" style="56" customWidth="1"/>
    <col min="8" max="8" width="17.421875" style="56" customWidth="1"/>
    <col min="9" max="9" width="7.28125" style="116" hidden="1" customWidth="1"/>
    <col min="10" max="10" width="10.57421875" style="70" hidden="1" customWidth="1"/>
    <col min="11" max="11" width="18.8515625" style="116" customWidth="1"/>
    <col min="12" max="12" width="0.2890625" style="116" customWidth="1"/>
    <col min="13" max="13" width="0" style="116" hidden="1" customWidth="1"/>
    <col min="14" max="14" width="0.9921875" style="116" customWidth="1"/>
    <col min="15" max="15" width="9.140625" style="116" customWidth="1"/>
    <col min="16" max="16" width="0.13671875" style="116" customWidth="1"/>
    <col min="17" max="17" width="14.57421875" style="116" hidden="1" customWidth="1"/>
    <col min="18" max="18" width="9.140625" style="116" customWidth="1"/>
    <col min="19" max="19" width="11.8515625" style="116" bestFit="1" customWidth="1"/>
    <col min="20" max="16384" width="9.140625" style="116" customWidth="1"/>
  </cols>
  <sheetData>
    <row r="1" spans="6:12" ht="12.75">
      <c r="F1" s="34"/>
      <c r="G1" s="222"/>
      <c r="H1" s="222"/>
      <c r="I1" s="222"/>
      <c r="J1" s="222"/>
      <c r="K1" s="222"/>
      <c r="L1" s="34"/>
    </row>
    <row r="2" spans="6:12" ht="12.75">
      <c r="F2" s="34"/>
      <c r="G2" s="222"/>
      <c r="H2" s="222"/>
      <c r="I2" s="222"/>
      <c r="J2" s="222"/>
      <c r="K2" s="222"/>
      <c r="L2" s="34"/>
    </row>
    <row r="3" spans="6:13" s="71" customFormat="1" ht="42.75" customHeight="1">
      <c r="F3" s="72"/>
      <c r="G3" s="325"/>
      <c r="H3" s="325"/>
      <c r="I3" s="325"/>
      <c r="J3" s="325"/>
      <c r="K3" s="325"/>
      <c r="L3" s="72"/>
      <c r="M3" s="73"/>
    </row>
    <row r="4" spans="6:12" s="71" customFormat="1" ht="15">
      <c r="F4" s="73"/>
      <c r="G4" s="74"/>
      <c r="H4" s="74"/>
      <c r="I4" s="72"/>
      <c r="J4" s="75"/>
      <c r="K4" s="72"/>
      <c r="L4" s="72"/>
    </row>
    <row r="5" spans="1:12" s="71" customFormat="1" ht="15.75">
      <c r="A5" s="223" t="s">
        <v>126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6:11" s="71" customFormat="1" ht="12.75" customHeight="1" thickBot="1">
      <c r="F6" s="73"/>
      <c r="G6" s="74"/>
      <c r="H6" s="74"/>
      <c r="J6" s="75"/>
      <c r="K6" s="76" t="s">
        <v>67</v>
      </c>
    </row>
    <row r="7" spans="1:12" s="78" customFormat="1" ht="19.5" customHeight="1">
      <c r="A7" s="326" t="s">
        <v>5</v>
      </c>
      <c r="B7" s="328" t="s">
        <v>6</v>
      </c>
      <c r="C7" s="328" t="s">
        <v>7</v>
      </c>
      <c r="D7" s="328" t="s">
        <v>8</v>
      </c>
      <c r="E7" s="328"/>
      <c r="F7" s="330" t="s">
        <v>1</v>
      </c>
      <c r="G7" s="330"/>
      <c r="H7" s="330"/>
      <c r="I7" s="330"/>
      <c r="J7" s="330"/>
      <c r="K7" s="331" t="s">
        <v>9</v>
      </c>
      <c r="L7" s="77"/>
    </row>
    <row r="8" spans="1:11" s="78" customFormat="1" ht="90" customHeight="1" thickBot="1">
      <c r="A8" s="327"/>
      <c r="B8" s="329"/>
      <c r="C8" s="329"/>
      <c r="D8" s="329"/>
      <c r="E8" s="329"/>
      <c r="F8" s="121" t="s">
        <v>113</v>
      </c>
      <c r="G8" s="124" t="s">
        <v>4</v>
      </c>
      <c r="H8" s="124" t="s">
        <v>2</v>
      </c>
      <c r="I8" s="143">
        <v>0.2</v>
      </c>
      <c r="J8" s="125" t="s">
        <v>128</v>
      </c>
      <c r="K8" s="332"/>
    </row>
    <row r="9" spans="1:11" s="78" customFormat="1" ht="66" customHeight="1">
      <c r="A9" s="285">
        <v>1</v>
      </c>
      <c r="B9" s="276" t="s">
        <v>124</v>
      </c>
      <c r="C9" s="283">
        <f>G11+H11</f>
        <v>6400000</v>
      </c>
      <c r="D9" s="289" t="s">
        <v>127</v>
      </c>
      <c r="E9" s="314"/>
      <c r="F9" s="128"/>
      <c r="G9" s="128"/>
      <c r="H9" s="128">
        <v>300000</v>
      </c>
      <c r="I9" s="144"/>
      <c r="J9" s="145"/>
      <c r="K9" s="86" t="s">
        <v>116</v>
      </c>
    </row>
    <row r="10" spans="1:11" s="78" customFormat="1" ht="81.75" customHeight="1">
      <c r="A10" s="313"/>
      <c r="B10" s="277"/>
      <c r="C10" s="297"/>
      <c r="D10" s="318" t="s">
        <v>117</v>
      </c>
      <c r="E10" s="318"/>
      <c r="F10" s="89"/>
      <c r="G10" s="83">
        <v>5750000</v>
      </c>
      <c r="H10" s="83">
        <v>350000</v>
      </c>
      <c r="I10" s="89">
        <v>750</v>
      </c>
      <c r="J10" s="85"/>
      <c r="K10" s="87" t="s">
        <v>116</v>
      </c>
    </row>
    <row r="11" spans="1:11" s="78" customFormat="1" ht="18" customHeight="1" thickBot="1">
      <c r="A11" s="286"/>
      <c r="B11" s="278"/>
      <c r="C11" s="284"/>
      <c r="D11" s="319" t="s">
        <v>105</v>
      </c>
      <c r="E11" s="320"/>
      <c r="F11" s="91">
        <f>SUM(F10:F10)</f>
        <v>0</v>
      </c>
      <c r="G11" s="91">
        <f>SUM(G10:G10)</f>
        <v>5750000</v>
      </c>
      <c r="H11" s="91">
        <f>SUM(H9:H10)</f>
        <v>650000</v>
      </c>
      <c r="I11" s="91">
        <f>SUM(I10:I10)</f>
        <v>750</v>
      </c>
      <c r="J11" s="91">
        <f>SUM(J10:J10)</f>
        <v>0</v>
      </c>
      <c r="K11" s="129"/>
    </row>
    <row r="12" spans="1:11" s="78" customFormat="1" ht="96.75" customHeight="1">
      <c r="A12" s="313">
        <v>2</v>
      </c>
      <c r="B12" s="123"/>
      <c r="C12" s="122"/>
      <c r="D12" s="315" t="s">
        <v>118</v>
      </c>
      <c r="E12" s="316"/>
      <c r="F12" s="89"/>
      <c r="G12" s="83">
        <v>3000000</v>
      </c>
      <c r="H12" s="83">
        <v>157895</v>
      </c>
      <c r="I12" s="84">
        <v>750</v>
      </c>
      <c r="J12" s="85"/>
      <c r="K12" s="87" t="s">
        <v>116</v>
      </c>
    </row>
    <row r="13" spans="1:11" s="132" customFormat="1" ht="48" customHeight="1">
      <c r="A13" s="313"/>
      <c r="B13" s="277" t="s">
        <v>106</v>
      </c>
      <c r="C13" s="297">
        <f>H23+G23</f>
        <v>7810835</v>
      </c>
      <c r="D13" s="315" t="s">
        <v>131</v>
      </c>
      <c r="E13" s="316"/>
      <c r="F13" s="186"/>
      <c r="G13" s="184"/>
      <c r="H13" s="184">
        <v>373000</v>
      </c>
      <c r="I13" s="187"/>
      <c r="J13" s="130"/>
      <c r="K13" s="131" t="s">
        <v>14</v>
      </c>
    </row>
    <row r="14" spans="1:11" s="132" customFormat="1" ht="67.5" customHeight="1">
      <c r="A14" s="313"/>
      <c r="B14" s="277"/>
      <c r="C14" s="297"/>
      <c r="D14" s="315" t="s">
        <v>130</v>
      </c>
      <c r="E14" s="316"/>
      <c r="F14" s="186"/>
      <c r="G14" s="184"/>
      <c r="H14" s="184">
        <v>322440</v>
      </c>
      <c r="I14" s="187"/>
      <c r="J14" s="130"/>
      <c r="K14" s="131" t="s">
        <v>14</v>
      </c>
    </row>
    <row r="15" spans="1:11" s="134" customFormat="1" ht="31.5" customHeight="1">
      <c r="A15" s="313"/>
      <c r="B15" s="277"/>
      <c r="C15" s="297"/>
      <c r="D15" s="317" t="s">
        <v>119</v>
      </c>
      <c r="E15" s="317"/>
      <c r="F15" s="189"/>
      <c r="G15" s="133"/>
      <c r="H15" s="184">
        <v>200000</v>
      </c>
      <c r="I15" s="188"/>
      <c r="J15" s="130"/>
      <c r="K15" s="131" t="s">
        <v>116</v>
      </c>
    </row>
    <row r="16" spans="1:11" s="134" customFormat="1" ht="53.25" customHeight="1">
      <c r="A16" s="313"/>
      <c r="B16" s="277"/>
      <c r="C16" s="297"/>
      <c r="D16" s="317" t="s">
        <v>132</v>
      </c>
      <c r="E16" s="317"/>
      <c r="F16" s="189"/>
      <c r="G16" s="133"/>
      <c r="H16" s="184">
        <v>105000</v>
      </c>
      <c r="I16" s="188"/>
      <c r="J16" s="130"/>
      <c r="K16" s="131" t="s">
        <v>116</v>
      </c>
    </row>
    <row r="17" spans="1:11" s="134" customFormat="1" ht="49.5" customHeight="1">
      <c r="A17" s="313"/>
      <c r="B17" s="277"/>
      <c r="C17" s="297"/>
      <c r="D17" s="317" t="s">
        <v>120</v>
      </c>
      <c r="E17" s="317"/>
      <c r="F17" s="189"/>
      <c r="G17" s="133"/>
      <c r="H17" s="184">
        <v>100000</v>
      </c>
      <c r="I17" s="188"/>
      <c r="J17" s="130"/>
      <c r="K17" s="131" t="s">
        <v>116</v>
      </c>
    </row>
    <row r="18" spans="1:11" s="134" customFormat="1" ht="49.5" customHeight="1">
      <c r="A18" s="313"/>
      <c r="B18" s="277"/>
      <c r="C18" s="297"/>
      <c r="D18" s="317" t="s">
        <v>133</v>
      </c>
      <c r="E18" s="317"/>
      <c r="F18" s="189"/>
      <c r="G18" s="133"/>
      <c r="H18" s="184">
        <v>52500</v>
      </c>
      <c r="I18" s="188"/>
      <c r="J18" s="130"/>
      <c r="K18" s="131" t="s">
        <v>116</v>
      </c>
    </row>
    <row r="19" spans="1:11" s="132" customFormat="1" ht="46.5" customHeight="1">
      <c r="A19" s="313"/>
      <c r="B19" s="277"/>
      <c r="C19" s="297"/>
      <c r="D19" s="315" t="s">
        <v>134</v>
      </c>
      <c r="E19" s="316"/>
      <c r="F19" s="186"/>
      <c r="G19" s="184"/>
      <c r="H19" s="184">
        <v>1000000</v>
      </c>
      <c r="I19" s="187"/>
      <c r="J19" s="130"/>
      <c r="K19" s="131" t="s">
        <v>116</v>
      </c>
    </row>
    <row r="20" spans="1:11" s="132" customFormat="1" ht="49.5" customHeight="1">
      <c r="A20" s="313"/>
      <c r="B20" s="277"/>
      <c r="C20" s="297"/>
      <c r="D20" s="315" t="s">
        <v>135</v>
      </c>
      <c r="E20" s="316"/>
      <c r="F20" s="186"/>
      <c r="G20" s="184"/>
      <c r="H20" s="184">
        <v>1000000</v>
      </c>
      <c r="I20" s="187"/>
      <c r="J20" s="130"/>
      <c r="K20" s="131" t="s">
        <v>116</v>
      </c>
    </row>
    <row r="21" spans="1:11" s="132" customFormat="1" ht="54" customHeight="1">
      <c r="A21" s="313"/>
      <c r="B21" s="277"/>
      <c r="C21" s="297"/>
      <c r="D21" s="272" t="s">
        <v>136</v>
      </c>
      <c r="E21" s="302"/>
      <c r="F21" s="186"/>
      <c r="G21" s="184"/>
      <c r="H21" s="184">
        <v>1000000</v>
      </c>
      <c r="I21" s="187"/>
      <c r="J21" s="130"/>
      <c r="K21" s="131" t="s">
        <v>116</v>
      </c>
    </row>
    <row r="22" spans="1:11" s="132" customFormat="1" ht="49.5" customHeight="1">
      <c r="A22" s="313"/>
      <c r="B22" s="277"/>
      <c r="C22" s="297"/>
      <c r="D22" s="272" t="s">
        <v>146</v>
      </c>
      <c r="E22" s="302"/>
      <c r="F22" s="186"/>
      <c r="G22" s="184"/>
      <c r="H22" s="184">
        <v>500000</v>
      </c>
      <c r="I22" s="187"/>
      <c r="J22" s="130"/>
      <c r="K22" s="131" t="s">
        <v>14</v>
      </c>
    </row>
    <row r="23" spans="1:14" s="138" customFormat="1" ht="19.5" customHeight="1" thickBot="1">
      <c r="A23" s="286"/>
      <c r="B23" s="278"/>
      <c r="C23" s="297"/>
      <c r="D23" s="319" t="s">
        <v>105</v>
      </c>
      <c r="E23" s="320"/>
      <c r="F23" s="135">
        <f>SUM(F12:F22)</f>
        <v>0</v>
      </c>
      <c r="G23" s="135">
        <f>SUM(G12:G22)</f>
        <v>3000000</v>
      </c>
      <c r="H23" s="135">
        <f>SUM(H12:H22)</f>
        <v>4810835</v>
      </c>
      <c r="I23" s="136"/>
      <c r="J23" s="135">
        <f>SUM(J13:J22)</f>
        <v>0</v>
      </c>
      <c r="K23" s="137"/>
      <c r="N23" s="173"/>
    </row>
    <row r="24" spans="1:11" s="78" customFormat="1" ht="49.5" customHeight="1">
      <c r="A24" s="309">
        <v>3</v>
      </c>
      <c r="B24" s="291" t="s">
        <v>125</v>
      </c>
      <c r="C24" s="293">
        <f>H26</f>
        <v>2626250</v>
      </c>
      <c r="D24" s="303" t="s">
        <v>121</v>
      </c>
      <c r="E24" s="304"/>
      <c r="F24" s="126"/>
      <c r="G24" s="100"/>
      <c r="H24" s="128">
        <v>2000000</v>
      </c>
      <c r="I24" s="108">
        <v>0.2</v>
      </c>
      <c r="J24" s="126"/>
      <c r="K24" s="120" t="s">
        <v>116</v>
      </c>
    </row>
    <row r="25" spans="1:11" s="78" customFormat="1" ht="53.25" customHeight="1">
      <c r="A25" s="310"/>
      <c r="B25" s="292"/>
      <c r="C25" s="294"/>
      <c r="D25" s="279" t="s">
        <v>122</v>
      </c>
      <c r="E25" s="324"/>
      <c r="F25" s="95"/>
      <c r="G25" s="103"/>
      <c r="H25" s="88">
        <v>626250</v>
      </c>
      <c r="I25" s="104"/>
      <c r="J25" s="105"/>
      <c r="K25" s="94" t="s">
        <v>116</v>
      </c>
    </row>
    <row r="26" spans="1:11" s="78" customFormat="1" ht="24" customHeight="1" thickBot="1">
      <c r="A26" s="321"/>
      <c r="B26" s="323"/>
      <c r="C26" s="322"/>
      <c r="D26" s="300" t="s">
        <v>29</v>
      </c>
      <c r="E26" s="301"/>
      <c r="F26" s="98">
        <f>SUM(F24:F25)</f>
        <v>0</v>
      </c>
      <c r="G26" s="98">
        <f>SUM(G24:G25)</f>
        <v>0</v>
      </c>
      <c r="H26" s="98">
        <f>SUM(H24:H25)</f>
        <v>2626250</v>
      </c>
      <c r="I26" s="98">
        <f>SUM(I24:I25)</f>
        <v>0.2</v>
      </c>
      <c r="J26" s="98">
        <f>SUM(J24:J25)</f>
        <v>0</v>
      </c>
      <c r="K26" s="127"/>
    </row>
    <row r="27" spans="1:11" s="142" customFormat="1" ht="32.25" customHeight="1">
      <c r="A27" s="285">
        <v>5</v>
      </c>
      <c r="B27" s="276" t="s">
        <v>93</v>
      </c>
      <c r="C27" s="283">
        <f>H34+G34</f>
        <v>39168865</v>
      </c>
      <c r="D27" s="289" t="s">
        <v>137</v>
      </c>
      <c r="E27" s="290"/>
      <c r="F27" s="148"/>
      <c r="G27" s="183">
        <v>27738865</v>
      </c>
      <c r="H27" s="183">
        <v>3082096</v>
      </c>
      <c r="I27" s="149"/>
      <c r="J27" s="150"/>
      <c r="K27" s="151" t="s">
        <v>115</v>
      </c>
    </row>
    <row r="28" spans="1:17" s="142" customFormat="1" ht="30" customHeight="1">
      <c r="A28" s="313"/>
      <c r="B28" s="277"/>
      <c r="C28" s="297"/>
      <c r="D28" s="272" t="s">
        <v>149</v>
      </c>
      <c r="E28" s="302"/>
      <c r="F28" s="139"/>
      <c r="G28" s="184"/>
      <c r="H28" s="184">
        <v>8347904</v>
      </c>
      <c r="I28" s="140"/>
      <c r="J28" s="141"/>
      <c r="K28" s="185" t="s">
        <v>115</v>
      </c>
      <c r="Q28" s="175"/>
    </row>
    <row r="29" spans="1:17" s="142" customFormat="1" ht="15.75" customHeight="1">
      <c r="A29" s="313"/>
      <c r="B29" s="277"/>
      <c r="C29" s="297"/>
      <c r="D29" s="272" t="s">
        <v>150</v>
      </c>
      <c r="E29" s="275"/>
      <c r="F29" s="139"/>
      <c r="G29" s="184"/>
      <c r="H29" s="184">
        <v>5227904</v>
      </c>
      <c r="I29" s="140"/>
      <c r="J29" s="141"/>
      <c r="K29" s="185"/>
      <c r="Q29" s="175"/>
    </row>
    <row r="30" spans="1:17" s="142" customFormat="1" ht="19.5" customHeight="1">
      <c r="A30" s="313"/>
      <c r="B30" s="277"/>
      <c r="C30" s="297"/>
      <c r="D30" s="295" t="s">
        <v>138</v>
      </c>
      <c r="E30" s="296"/>
      <c r="F30" s="139"/>
      <c r="G30" s="184"/>
      <c r="H30" s="184"/>
      <c r="I30" s="140"/>
      <c r="J30" s="141"/>
      <c r="K30" s="185"/>
      <c r="Q30" s="175"/>
    </row>
    <row r="31" spans="1:17" s="142" customFormat="1" ht="21" customHeight="1">
      <c r="A31" s="313"/>
      <c r="B31" s="277"/>
      <c r="C31" s="297"/>
      <c r="D31" s="272" t="s">
        <v>145</v>
      </c>
      <c r="E31" s="273"/>
      <c r="F31" s="139"/>
      <c r="G31" s="184"/>
      <c r="H31" s="184">
        <v>1100000</v>
      </c>
      <c r="I31" s="140"/>
      <c r="J31" s="141"/>
      <c r="K31" s="131" t="s">
        <v>116</v>
      </c>
      <c r="Q31" s="175"/>
    </row>
    <row r="32" spans="1:17" s="142" customFormat="1" ht="20.25" customHeight="1">
      <c r="A32" s="313"/>
      <c r="B32" s="277"/>
      <c r="C32" s="297"/>
      <c r="D32" s="272" t="s">
        <v>144</v>
      </c>
      <c r="E32" s="273"/>
      <c r="F32" s="139"/>
      <c r="G32" s="184"/>
      <c r="H32" s="184">
        <v>1000000</v>
      </c>
      <c r="I32" s="140"/>
      <c r="J32" s="141"/>
      <c r="K32" s="131" t="s">
        <v>116</v>
      </c>
      <c r="Q32" s="176"/>
    </row>
    <row r="33" spans="1:17" s="142" customFormat="1" ht="18" customHeight="1">
      <c r="A33" s="313"/>
      <c r="B33" s="277"/>
      <c r="C33" s="297"/>
      <c r="D33" s="272" t="s">
        <v>139</v>
      </c>
      <c r="E33" s="275"/>
      <c r="F33" s="139"/>
      <c r="G33" s="146"/>
      <c r="H33" s="184">
        <v>3120000</v>
      </c>
      <c r="I33" s="140"/>
      <c r="J33" s="141"/>
      <c r="K33" s="131"/>
      <c r="Q33" s="176"/>
    </row>
    <row r="34" spans="1:17" s="142" customFormat="1" ht="17.25" customHeight="1" thickBot="1">
      <c r="A34" s="286"/>
      <c r="B34" s="278"/>
      <c r="C34" s="284"/>
      <c r="D34" s="311" t="s">
        <v>29</v>
      </c>
      <c r="E34" s="312"/>
      <c r="F34" s="152">
        <v>0</v>
      </c>
      <c r="G34" s="152">
        <f>G27</f>
        <v>27738865</v>
      </c>
      <c r="H34" s="152">
        <f>H27+H28</f>
        <v>11430000</v>
      </c>
      <c r="I34" s="153"/>
      <c r="J34" s="154"/>
      <c r="K34" s="155"/>
      <c r="Q34" s="176"/>
    </row>
    <row r="35" spans="1:17" s="109" customFormat="1" ht="46.5" customHeight="1">
      <c r="A35" s="309">
        <v>6</v>
      </c>
      <c r="B35" s="291" t="s">
        <v>114</v>
      </c>
      <c r="C35" s="293">
        <f>G38+H38</f>
        <v>13350000</v>
      </c>
      <c r="D35" s="303" t="s">
        <v>141</v>
      </c>
      <c r="E35" s="304"/>
      <c r="F35" s="156"/>
      <c r="G35" s="100">
        <v>10750000</v>
      </c>
      <c r="H35" s="100">
        <v>800000</v>
      </c>
      <c r="I35" s="157"/>
      <c r="J35" s="158"/>
      <c r="K35" s="102" t="s">
        <v>115</v>
      </c>
      <c r="Q35" s="176"/>
    </row>
    <row r="36" spans="1:19" s="109" customFormat="1" ht="49.5" customHeight="1">
      <c r="A36" s="310"/>
      <c r="B36" s="292"/>
      <c r="C36" s="294"/>
      <c r="D36" s="268" t="s">
        <v>142</v>
      </c>
      <c r="E36" s="269"/>
      <c r="F36" s="81"/>
      <c r="G36" s="82"/>
      <c r="H36" s="80">
        <f>3000000-1500000</f>
        <v>1500000</v>
      </c>
      <c r="I36" s="107"/>
      <c r="J36" s="95"/>
      <c r="K36" s="90" t="s">
        <v>115</v>
      </c>
      <c r="Q36" s="176"/>
      <c r="S36" s="190"/>
    </row>
    <row r="37" spans="1:17" s="78" customFormat="1" ht="37.5" customHeight="1">
      <c r="A37" s="310"/>
      <c r="B37" s="292"/>
      <c r="C37" s="294"/>
      <c r="D37" s="279" t="s">
        <v>140</v>
      </c>
      <c r="E37" s="280"/>
      <c r="F37" s="147"/>
      <c r="G37" s="80"/>
      <c r="H37" s="80">
        <v>300000</v>
      </c>
      <c r="I37" s="79"/>
      <c r="J37" s="95"/>
      <c r="K37" s="94" t="s">
        <v>14</v>
      </c>
      <c r="Q37" s="176"/>
    </row>
    <row r="38" spans="1:17" s="93" customFormat="1" ht="20.25" customHeight="1" thickBot="1">
      <c r="A38" s="310"/>
      <c r="B38" s="292"/>
      <c r="C38" s="294"/>
      <c r="D38" s="298" t="s">
        <v>29</v>
      </c>
      <c r="E38" s="299"/>
      <c r="F38" s="174">
        <v>0</v>
      </c>
      <c r="G38" s="96">
        <f>SUM(G35:G37)</f>
        <v>10750000</v>
      </c>
      <c r="H38" s="96">
        <f>SUM(H35:H37)</f>
        <v>2600000</v>
      </c>
      <c r="I38" s="97"/>
      <c r="J38" s="106"/>
      <c r="K38" s="99"/>
      <c r="Q38" s="177"/>
    </row>
    <row r="39" spans="1:11" s="78" customFormat="1" ht="67.5" customHeight="1">
      <c r="A39" s="285">
        <v>7</v>
      </c>
      <c r="B39" s="281" t="s">
        <v>147</v>
      </c>
      <c r="C39" s="283">
        <f>G39</f>
        <v>4300000</v>
      </c>
      <c r="D39" s="287" t="s">
        <v>129</v>
      </c>
      <c r="E39" s="288"/>
      <c r="F39" s="169"/>
      <c r="G39" s="128">
        <v>4300000</v>
      </c>
      <c r="H39" s="128">
        <v>477778</v>
      </c>
      <c r="I39" s="144">
        <v>750</v>
      </c>
      <c r="J39" s="145"/>
      <c r="K39" s="120" t="s">
        <v>116</v>
      </c>
    </row>
    <row r="40" spans="1:11" s="78" customFormat="1" ht="20.25" customHeight="1" thickBot="1">
      <c r="A40" s="286"/>
      <c r="B40" s="282"/>
      <c r="C40" s="284"/>
      <c r="D40" s="270" t="s">
        <v>29</v>
      </c>
      <c r="E40" s="271"/>
      <c r="F40" s="92"/>
      <c r="G40" s="98">
        <f>SUM(G39)</f>
        <v>4300000</v>
      </c>
      <c r="H40" s="98">
        <f>SUM(H39)</f>
        <v>477778</v>
      </c>
      <c r="I40" s="170"/>
      <c r="J40" s="171"/>
      <c r="K40" s="172"/>
    </row>
    <row r="41" spans="1:11" s="93" customFormat="1" ht="52.5" customHeight="1">
      <c r="A41" s="285">
        <v>8</v>
      </c>
      <c r="B41" s="276" t="s">
        <v>143</v>
      </c>
      <c r="C41" s="283">
        <f>G42+H42</f>
        <v>109447053</v>
      </c>
      <c r="D41" s="274" t="s">
        <v>123</v>
      </c>
      <c r="E41" s="274"/>
      <c r="F41" s="167"/>
      <c r="G41" s="100">
        <v>103974700</v>
      </c>
      <c r="H41" s="100">
        <v>5472353</v>
      </c>
      <c r="I41" s="167"/>
      <c r="J41" s="168"/>
      <c r="K41" s="101" t="s">
        <v>14</v>
      </c>
    </row>
    <row r="42" spans="1:11" s="93" customFormat="1" ht="17.25" customHeight="1" thickBot="1">
      <c r="A42" s="286"/>
      <c r="B42" s="278"/>
      <c r="C42" s="284"/>
      <c r="D42" s="270" t="s">
        <v>29</v>
      </c>
      <c r="E42" s="271"/>
      <c r="F42" s="160">
        <f>SUM(F41)</f>
        <v>0</v>
      </c>
      <c r="G42" s="161">
        <f>G41</f>
        <v>103974700</v>
      </c>
      <c r="H42" s="161">
        <f>SUM(H41)</f>
        <v>5472353</v>
      </c>
      <c r="I42" s="160"/>
      <c r="J42" s="162"/>
      <c r="K42" s="159"/>
    </row>
    <row r="43" spans="1:11" s="109" customFormat="1" ht="21" customHeight="1" thickBot="1">
      <c r="A43" s="305" t="s">
        <v>30</v>
      </c>
      <c r="B43" s="306"/>
      <c r="C43" s="163"/>
      <c r="D43" s="307" t="s">
        <v>30</v>
      </c>
      <c r="E43" s="308"/>
      <c r="F43" s="164">
        <v>0</v>
      </c>
      <c r="G43" s="164">
        <f>G11+G23+G26+G34+G38+G40+G42</f>
        <v>155513565</v>
      </c>
      <c r="H43" s="164">
        <f>H11+H23+H26+H34+H38+H40+H42</f>
        <v>28067216</v>
      </c>
      <c r="I43" s="165"/>
      <c r="J43" s="164">
        <v>0</v>
      </c>
      <c r="K43" s="166"/>
    </row>
    <row r="44" spans="6:10" s="78" customFormat="1" ht="15.75">
      <c r="F44" s="110"/>
      <c r="G44" s="111"/>
      <c r="H44" s="111"/>
      <c r="J44" s="112"/>
    </row>
    <row r="45" spans="3:11" s="113" customFormat="1" ht="24" customHeight="1" hidden="1" thickBot="1">
      <c r="C45" s="115"/>
      <c r="F45" s="114"/>
      <c r="G45" s="181">
        <f>G23+G10+G39</f>
        <v>13050000</v>
      </c>
      <c r="H45" s="182">
        <f>H12+H9+H10+H15+H16+H17+H18+H19+H20+H21+H24+H25+H31+H32+H39</f>
        <v>9469423</v>
      </c>
      <c r="I45" s="178"/>
      <c r="J45" s="179"/>
      <c r="K45" s="180" t="s">
        <v>148</v>
      </c>
    </row>
    <row r="46" spans="7:11" ht="22.5" customHeight="1" hidden="1" thickBot="1">
      <c r="G46" s="181">
        <f>G27+G35+G41</f>
        <v>142463565</v>
      </c>
      <c r="H46" s="182" t="e">
        <f>H13+H14+H22+H27+H28+H35+H36+H37+H41+#REF!-H31-H32</f>
        <v>#REF!</v>
      </c>
      <c r="I46" s="178"/>
      <c r="J46" s="179"/>
      <c r="K46" s="180" t="s">
        <v>14</v>
      </c>
    </row>
    <row r="47" ht="22.5" customHeight="1"/>
    <row r="48" ht="22.5" customHeight="1" hidden="1">
      <c r="G48" s="56" t="e">
        <f>G46+H46</f>
        <v>#REF!</v>
      </c>
    </row>
    <row r="49" ht="29.25" customHeight="1">
      <c r="M49" s="119"/>
    </row>
    <row r="50" ht="29.25" customHeight="1"/>
    <row r="51" spans="3:11" ht="12.75">
      <c r="C51" s="118"/>
      <c r="K51" s="265"/>
    </row>
    <row r="52" ht="12.75">
      <c r="K52" s="266"/>
    </row>
    <row r="53" spans="5:11" ht="12.75">
      <c r="E53" s="267"/>
      <c r="F53" s="267"/>
      <c r="G53" s="267"/>
      <c r="K53" s="266"/>
    </row>
    <row r="54" ht="12.75">
      <c r="K54" s="266"/>
    </row>
    <row r="55" ht="12.75">
      <c r="K55" s="266"/>
    </row>
  </sheetData>
  <sheetProtection/>
  <mergeCells count="69">
    <mergeCell ref="G1:K1"/>
    <mergeCell ref="G2:K2"/>
    <mergeCell ref="G3:K3"/>
    <mergeCell ref="A5:L5"/>
    <mergeCell ref="A7:A8"/>
    <mergeCell ref="B7:B8"/>
    <mergeCell ref="C7:C8"/>
    <mergeCell ref="D7:E8"/>
    <mergeCell ref="F7:J7"/>
    <mergeCell ref="K7:K8"/>
    <mergeCell ref="A24:A26"/>
    <mergeCell ref="C24:C26"/>
    <mergeCell ref="D23:E23"/>
    <mergeCell ref="D22:E22"/>
    <mergeCell ref="C13:C23"/>
    <mergeCell ref="D13:E13"/>
    <mergeCell ref="D24:E24"/>
    <mergeCell ref="B24:B26"/>
    <mergeCell ref="D25:E25"/>
    <mergeCell ref="B13:B23"/>
    <mergeCell ref="A9:A11"/>
    <mergeCell ref="B9:B11"/>
    <mergeCell ref="C9:C11"/>
    <mergeCell ref="A12:A23"/>
    <mergeCell ref="D10:E10"/>
    <mergeCell ref="D11:E11"/>
    <mergeCell ref="D12:E12"/>
    <mergeCell ref="D20:E20"/>
    <mergeCell ref="D21:E21"/>
    <mergeCell ref="D19:E19"/>
    <mergeCell ref="D9:E9"/>
    <mergeCell ref="D14:E14"/>
    <mergeCell ref="D16:E16"/>
    <mergeCell ref="D18:E18"/>
    <mergeCell ref="D15:E15"/>
    <mergeCell ref="D17:E17"/>
    <mergeCell ref="A43:B43"/>
    <mergeCell ref="D43:E43"/>
    <mergeCell ref="A35:A38"/>
    <mergeCell ref="D34:E34"/>
    <mergeCell ref="A39:A40"/>
    <mergeCell ref="A27:A34"/>
    <mergeCell ref="D30:E30"/>
    <mergeCell ref="C27:C34"/>
    <mergeCell ref="B41:B42"/>
    <mergeCell ref="D38:E38"/>
    <mergeCell ref="C41:C42"/>
    <mergeCell ref="D26:E26"/>
    <mergeCell ref="D33:E33"/>
    <mergeCell ref="D28:E28"/>
    <mergeCell ref="D35:E35"/>
    <mergeCell ref="D29:E29"/>
    <mergeCell ref="B27:B34"/>
    <mergeCell ref="D37:E37"/>
    <mergeCell ref="B39:B40"/>
    <mergeCell ref="C39:C40"/>
    <mergeCell ref="A41:A42"/>
    <mergeCell ref="D39:E39"/>
    <mergeCell ref="D27:E27"/>
    <mergeCell ref="B35:B38"/>
    <mergeCell ref="C35:C38"/>
    <mergeCell ref="K51:K55"/>
    <mergeCell ref="E53:G53"/>
    <mergeCell ref="D36:E36"/>
    <mergeCell ref="D42:E42"/>
    <mergeCell ref="D31:E31"/>
    <mergeCell ref="D32:E32"/>
    <mergeCell ref="D41:E41"/>
    <mergeCell ref="D40:E40"/>
  </mergeCells>
  <printOptions/>
  <pageMargins left="0.3937007874015748" right="0.15748031496062992" top="0.28" bottom="0.33" header="0.23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malceva</cp:lastModifiedBy>
  <cp:lastPrinted>2013-11-18T08:24:55Z</cp:lastPrinted>
  <dcterms:created xsi:type="dcterms:W3CDTF">1996-10-08T23:32:33Z</dcterms:created>
  <dcterms:modified xsi:type="dcterms:W3CDTF">2013-11-18T10:35:29Z</dcterms:modified>
  <cp:category/>
  <cp:version/>
  <cp:contentType/>
  <cp:contentStatus/>
</cp:coreProperties>
</file>